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F11" i="1"/>
  <c r="DE11"/>
  <c r="AN11"/>
  <c r="AM11"/>
  <c r="BI11"/>
  <c r="BH11"/>
  <c r="CD12"/>
  <c r="CC12"/>
  <c r="DD3"/>
  <c r="DC3"/>
  <c r="CP3"/>
  <c r="CR11" s="1"/>
  <c r="CO3"/>
  <c r="CQ11" s="1"/>
  <c r="CB3"/>
  <c r="CA3"/>
  <c r="BU3"/>
  <c r="BT3"/>
  <c r="BT4" s="1"/>
  <c r="BG3"/>
  <c r="BF3"/>
  <c r="BF4" s="1"/>
  <c r="AZ3"/>
  <c r="AY3"/>
  <c r="AL3"/>
  <c r="AK3"/>
  <c r="AK4" s="1"/>
  <c r="AE3"/>
  <c r="AN9" s="1"/>
  <c r="AD3"/>
  <c r="AM9" s="1"/>
  <c r="Q3"/>
  <c r="S10" s="1"/>
  <c r="P3"/>
  <c r="P4" s="1"/>
  <c r="J3"/>
  <c r="S9" s="1"/>
  <c r="I3"/>
  <c r="DE9" l="1"/>
  <c r="DF9"/>
  <c r="CQ9"/>
  <c r="CR9"/>
  <c r="CC10"/>
  <c r="CD10"/>
  <c r="BI9"/>
  <c r="S24"/>
  <c r="R10"/>
  <c r="R9" s="1"/>
  <c r="R24"/>
  <c r="S11"/>
  <c r="U10"/>
  <c r="AN13"/>
  <c r="AN14" s="1"/>
  <c r="AM12"/>
  <c r="BI13"/>
  <c r="BI14" s="1"/>
  <c r="BH12"/>
  <c r="CD14"/>
  <c r="CD15" s="1"/>
  <c r="CC13"/>
  <c r="CR13"/>
  <c r="CR14" s="1"/>
  <c r="CQ12"/>
  <c r="DF13"/>
  <c r="DF14" s="1"/>
  <c r="DE12"/>
  <c r="I4"/>
  <c r="AD4"/>
  <c r="AY4"/>
  <c r="CA4"/>
  <c r="CO4"/>
  <c r="DC4"/>
  <c r="BH9"/>
  <c r="R16" l="1"/>
  <c r="S12"/>
  <c r="CC11"/>
  <c r="DE10"/>
  <c r="CQ10"/>
  <c r="BH10"/>
  <c r="AM10"/>
  <c r="U9"/>
  <c r="S22" l="1"/>
  <c r="S20"/>
  <c r="S18"/>
  <c r="S16"/>
</calcChain>
</file>

<file path=xl/sharedStrings.xml><?xml version="1.0" encoding="utf-8"?>
<sst xmlns="http://schemas.openxmlformats.org/spreadsheetml/2006/main" count="111" uniqueCount="40">
  <si>
    <r>
      <t>Play </t>
    </r>
    <r>
      <rPr>
        <b/>
        <sz val="11"/>
        <color indexed="63"/>
        <rFont val="Calibri"/>
        <family val="2"/>
      </rPr>
      <t>Over - any team after 3 or more consecutive losses against opponent after 4 or more consecutive losses.</t>
    </r>
  </si>
  <si>
    <t>System 1</t>
  </si>
  <si>
    <t>System 2</t>
  </si>
  <si>
    <t>System 3</t>
  </si>
  <si>
    <t>System 4</t>
  </si>
  <si>
    <t>System 5</t>
  </si>
  <si>
    <t>System 6</t>
  </si>
  <si>
    <t>Date</t>
  </si>
  <si>
    <t>Away</t>
  </si>
  <si>
    <t>Home</t>
  </si>
  <si>
    <t>1st half</t>
  </si>
  <si>
    <t>Halftime Score</t>
  </si>
  <si>
    <t>Under</t>
  </si>
  <si>
    <t>Over</t>
  </si>
  <si>
    <t>YTD</t>
  </si>
  <si>
    <t>Total</t>
  </si>
  <si>
    <t>Final</t>
  </si>
  <si>
    <t>Play UNDER- all teams where the first half total is &gt;100 in a game involving two good free throw shooting teams (76-79%) in a game inolving two good ball handling teams &lt;=14.5 TO's/game</t>
  </si>
  <si>
    <t>1st Half</t>
  </si>
  <si>
    <t>Score</t>
  </si>
  <si>
    <t>U</t>
  </si>
  <si>
    <t>O</t>
  </si>
  <si>
    <t>Play under - any team vs. the 1st half total - who allowed &gt;=50% FG% 3 straight games. (System 3.2)</t>
  </si>
  <si>
    <t>Play Under - all teams where the 1st half total is between 95.5 and 100.5 after allowing a shooting pct of 50% or higher 3 consecutive games. (System 3.3)</t>
  </si>
  <si>
    <t xml:space="preserve">1st half </t>
  </si>
  <si>
    <t>Play UNDER - any team - terrible defensive team (allowing 103+PPG on the season), after a blowout loss by 20 points or more. (S3.4)</t>
  </si>
  <si>
    <t>Play Over - any team in a game involving two poor 3-point shooting teams (&lt;=33%), in a game involving two good ball-handling teams (&lt;=14.5 TPG)</t>
  </si>
  <si>
    <t>since 1996</t>
  </si>
  <si>
    <t>Units</t>
  </si>
  <si>
    <t>Profit</t>
  </si>
  <si>
    <t>All Systems</t>
  </si>
  <si>
    <t>Profits</t>
  </si>
  <si>
    <t>$50 a game</t>
  </si>
  <si>
    <t>$100 a game</t>
  </si>
  <si>
    <t>$500 a game</t>
  </si>
  <si>
    <t>$1000 a game</t>
  </si>
  <si>
    <t>last 6 seasons</t>
  </si>
  <si>
    <t>10-11 Season</t>
  </si>
  <si>
    <t>Over last 6</t>
  </si>
  <si>
    <t>Over last 6 Season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</si>
</sst>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;[Red]&quot;$&quot;#,##0.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9" fontId="2" fillId="0" borderId="0" xfId="2" applyFont="1" applyAlignment="1">
      <alignment horizontal="center"/>
    </xf>
    <xf numFmtId="9" fontId="2" fillId="0" borderId="0" xfId="0" applyNumberFormat="1" applyFont="1" applyAlignment="1">
      <alignment horizontal="center"/>
    </xf>
    <xf numFmtId="0" fontId="0" fillId="0" borderId="0" xfId="0" applyAlignment="1"/>
    <xf numFmtId="44" fontId="5" fillId="0" borderId="0" xfId="1" applyFont="1" applyAlignment="1"/>
    <xf numFmtId="44" fontId="5" fillId="0" borderId="0" xfId="1" applyFont="1"/>
    <xf numFmtId="164" fontId="5" fillId="0" borderId="0" xfId="1" applyNumberFormat="1" applyFont="1"/>
    <xf numFmtId="164" fontId="0" fillId="0" borderId="0" xfId="0" applyNumberFormat="1"/>
    <xf numFmtId="9" fontId="1" fillId="0" borderId="0" xfId="2" applyFont="1" applyAlignment="1">
      <alignment horizontal="center"/>
    </xf>
    <xf numFmtId="9" fontId="1" fillId="0" borderId="0" xfId="2" applyFont="1"/>
    <xf numFmtId="44" fontId="6" fillId="0" borderId="0" xfId="1" applyFont="1"/>
    <xf numFmtId="9" fontId="1" fillId="0" borderId="0" xfId="2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2" applyNumberFormat="1" applyFont="1" applyAlignment="1"/>
    <xf numFmtId="44" fontId="2" fillId="0" borderId="0" xfId="1" applyFont="1"/>
    <xf numFmtId="44" fontId="2" fillId="0" borderId="0" xfId="1" applyFont="1" applyAlignment="1"/>
    <xf numFmtId="9" fontId="1" fillId="0" borderId="0" xfId="2" applyFont="1" applyAlignment="1">
      <alignment horizontal="center"/>
    </xf>
    <xf numFmtId="9" fontId="0" fillId="0" borderId="0" xfId="2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H37"/>
  <sheetViews>
    <sheetView tabSelected="1" topLeftCell="E1" workbookViewId="0">
      <selection activeCell="X25" sqref="X25"/>
    </sheetView>
  </sheetViews>
  <sheetFormatPr defaultRowHeight="15"/>
  <cols>
    <col min="1" max="1" width="9.7109375" style="11" bestFit="1" customWidth="1"/>
    <col min="2" max="2" width="9.85546875" customWidth="1"/>
    <col min="3" max="3" width="9.5703125" customWidth="1"/>
    <col min="4" max="4" width="7.42578125" style="12" bestFit="1" customWidth="1"/>
    <col min="5" max="6" width="9.140625" style="13"/>
    <col min="7" max="7" width="6.5703125" style="13" bestFit="1" customWidth="1"/>
    <col min="8" max="8" width="5.28515625" style="13" bestFit="1" customWidth="1"/>
    <col min="9" max="9" width="8.140625" customWidth="1"/>
    <col min="10" max="10" width="9" customWidth="1"/>
    <col min="11" max="11" width="6" style="12" bestFit="1" customWidth="1"/>
    <col min="12" max="13" width="9.140625" style="12"/>
    <col min="14" max="14" width="6.5703125" style="13" bestFit="1" customWidth="1"/>
    <col min="15" max="15" width="5.28515625" style="13" bestFit="1" customWidth="1"/>
    <col min="16" max="16" width="6.7109375" customWidth="1"/>
    <col min="17" max="17" width="8.7109375" customWidth="1"/>
    <col min="19" max="19" width="11.5703125" bestFit="1" customWidth="1"/>
    <col min="20" max="20" width="13.140625" bestFit="1" customWidth="1"/>
    <col min="22" max="22" width="9.7109375" bestFit="1" customWidth="1"/>
    <col min="25" max="25" width="8.42578125" customWidth="1"/>
    <col min="26" max="26" width="6.85546875" customWidth="1"/>
    <col min="27" max="27" width="5.85546875" customWidth="1"/>
    <col min="28" max="28" width="7.28515625" customWidth="1"/>
    <col min="29" max="29" width="6.5703125" customWidth="1"/>
    <col min="32" max="32" width="6.85546875" customWidth="1"/>
    <col min="33" max="33" width="7.85546875" customWidth="1"/>
    <col min="34" max="34" width="6.85546875" customWidth="1"/>
    <col min="42" max="42" width="9.42578125" customWidth="1"/>
    <col min="43" max="43" width="9.7109375" bestFit="1" customWidth="1"/>
    <col min="45" max="45" width="9.140625" customWidth="1"/>
    <col min="46" max="46" width="7.7109375" customWidth="1"/>
    <col min="47" max="47" width="7.140625" customWidth="1"/>
    <col min="48" max="49" width="7.28515625" customWidth="1"/>
    <col min="50" max="50" width="7.140625" customWidth="1"/>
    <col min="51" max="51" width="7.28515625" customWidth="1"/>
    <col min="52" max="52" width="6.5703125" customWidth="1"/>
    <col min="53" max="53" width="7.5703125" customWidth="1"/>
    <col min="54" max="54" width="6.85546875" customWidth="1"/>
    <col min="55" max="55" width="7.7109375" customWidth="1"/>
    <col min="56" max="56" width="7" customWidth="1"/>
    <col min="57" max="57" width="7.7109375" customWidth="1"/>
    <col min="58" max="59" width="9.140625" customWidth="1"/>
    <col min="62" max="62" width="17.28515625" bestFit="1" customWidth="1"/>
    <col min="63" max="63" width="4.140625" customWidth="1"/>
    <col min="64" max="64" width="9.7109375" bestFit="1" customWidth="1"/>
    <col min="68" max="70" width="5.85546875" customWidth="1"/>
    <col min="71" max="71" width="4.7109375" customWidth="1"/>
    <col min="72" max="72" width="6.5703125" customWidth="1"/>
    <col min="73" max="73" width="6.85546875" customWidth="1"/>
    <col min="74" max="74" width="7.7109375" customWidth="1"/>
    <col min="75" max="77" width="6.5703125" customWidth="1"/>
    <col min="78" max="78" width="7.140625" customWidth="1"/>
    <col min="79" max="80" width="6.5703125" customWidth="1"/>
    <col min="83" max="83" width="12.42578125" bestFit="1" customWidth="1"/>
    <col min="85" max="85" width="9.7109375" bestFit="1" customWidth="1"/>
    <col min="95" max="95" width="12.28515625" bestFit="1" customWidth="1"/>
    <col min="99" max="99" width="9.7109375" bestFit="1" customWidth="1"/>
    <col min="111" max="111" width="12.42578125" bestFit="1" customWidth="1"/>
    <col min="112" max="112" width="9.140625" customWidth="1"/>
  </cols>
  <sheetData>
    <row r="1" spans="1:112" ht="18.75">
      <c r="A1" s="2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2</v>
      </c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 t="s">
        <v>3</v>
      </c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 t="s">
        <v>4</v>
      </c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 t="s">
        <v>5</v>
      </c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 t="s">
        <v>6</v>
      </c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</row>
    <row r="2" spans="1:112">
      <c r="A2" s="4" t="s">
        <v>7</v>
      </c>
      <c r="B2" s="5" t="s">
        <v>8</v>
      </c>
      <c r="C2" s="5" t="s">
        <v>9</v>
      </c>
      <c r="D2" s="5" t="s">
        <v>10</v>
      </c>
      <c r="E2" s="6" t="s">
        <v>11</v>
      </c>
      <c r="F2" s="6"/>
      <c r="G2" s="5" t="s">
        <v>12</v>
      </c>
      <c r="H2" s="5" t="s">
        <v>13</v>
      </c>
      <c r="I2" s="6" t="s">
        <v>14</v>
      </c>
      <c r="J2" s="6"/>
      <c r="K2" s="5" t="s">
        <v>15</v>
      </c>
      <c r="L2" s="7" t="s">
        <v>16</v>
      </c>
      <c r="M2" s="7"/>
      <c r="N2" s="8" t="s">
        <v>12</v>
      </c>
      <c r="O2" s="8" t="s">
        <v>13</v>
      </c>
      <c r="P2" s="7" t="s">
        <v>14</v>
      </c>
      <c r="Q2" s="7"/>
      <c r="R2" s="9" t="s">
        <v>17</v>
      </c>
      <c r="S2" s="9"/>
      <c r="T2" s="9"/>
      <c r="U2" s="9"/>
      <c r="V2" s="10" t="s">
        <v>7</v>
      </c>
      <c r="W2" s="10" t="s">
        <v>8</v>
      </c>
      <c r="X2" s="10" t="s">
        <v>9</v>
      </c>
      <c r="Y2" s="10" t="s">
        <v>18</v>
      </c>
      <c r="Z2" s="6" t="s">
        <v>19</v>
      </c>
      <c r="AA2" s="6"/>
      <c r="AB2" s="10" t="s">
        <v>20</v>
      </c>
      <c r="AC2" s="10" t="s">
        <v>21</v>
      </c>
      <c r="AD2" s="6" t="s">
        <v>14</v>
      </c>
      <c r="AE2" s="6"/>
      <c r="AF2" s="10" t="s">
        <v>15</v>
      </c>
      <c r="AG2" s="6" t="s">
        <v>19</v>
      </c>
      <c r="AH2" s="6"/>
      <c r="AI2" s="10" t="s">
        <v>20</v>
      </c>
      <c r="AJ2" s="10" t="s">
        <v>21</v>
      </c>
      <c r="AK2" s="6" t="s">
        <v>14</v>
      </c>
      <c r="AL2" s="6"/>
      <c r="AM2" s="9" t="s">
        <v>22</v>
      </c>
      <c r="AN2" s="9"/>
      <c r="AO2" s="9"/>
      <c r="AP2" s="9"/>
      <c r="AQ2" s="10" t="s">
        <v>7</v>
      </c>
      <c r="AR2" s="10" t="s">
        <v>8</v>
      </c>
      <c r="AS2" s="10" t="s">
        <v>9</v>
      </c>
      <c r="AT2" s="10" t="s">
        <v>18</v>
      </c>
      <c r="AU2" s="6" t="s">
        <v>19</v>
      </c>
      <c r="AV2" s="6"/>
      <c r="AW2" s="10" t="s">
        <v>20</v>
      </c>
      <c r="AX2" s="10" t="s">
        <v>21</v>
      </c>
      <c r="AY2" s="6" t="s">
        <v>14</v>
      </c>
      <c r="AZ2" s="6"/>
      <c r="BA2" s="10" t="s">
        <v>15</v>
      </c>
      <c r="BB2" s="6" t="s">
        <v>19</v>
      </c>
      <c r="BC2" s="6"/>
      <c r="BD2" s="10" t="s">
        <v>20</v>
      </c>
      <c r="BE2" s="10" t="s">
        <v>21</v>
      </c>
      <c r="BF2" s="6" t="s">
        <v>14</v>
      </c>
      <c r="BG2" s="6"/>
      <c r="BH2" s="9" t="s">
        <v>23</v>
      </c>
      <c r="BI2" s="9"/>
      <c r="BJ2" s="9"/>
      <c r="BK2" s="9"/>
      <c r="BL2" s="10" t="s">
        <v>7</v>
      </c>
      <c r="BM2" s="10" t="s">
        <v>8</v>
      </c>
      <c r="BN2" s="10" t="s">
        <v>9</v>
      </c>
      <c r="BO2" s="10" t="s">
        <v>24</v>
      </c>
      <c r="BP2" s="6" t="s">
        <v>19</v>
      </c>
      <c r="BQ2" s="6"/>
      <c r="BR2" s="5" t="s">
        <v>20</v>
      </c>
      <c r="BS2" s="5" t="s">
        <v>21</v>
      </c>
      <c r="BT2" s="6" t="s">
        <v>14</v>
      </c>
      <c r="BU2" s="6"/>
      <c r="BV2" s="10" t="s">
        <v>15</v>
      </c>
      <c r="BW2" s="6" t="s">
        <v>19</v>
      </c>
      <c r="BX2" s="6"/>
      <c r="BY2" s="10" t="s">
        <v>20</v>
      </c>
      <c r="BZ2" s="10" t="s">
        <v>21</v>
      </c>
      <c r="CA2" s="6" t="s">
        <v>14</v>
      </c>
      <c r="CB2" s="6"/>
      <c r="CC2" s="9" t="s">
        <v>25</v>
      </c>
      <c r="CD2" s="9"/>
      <c r="CE2" s="9"/>
      <c r="CF2" s="9"/>
      <c r="CG2" s="10" t="s">
        <v>7</v>
      </c>
      <c r="CH2" s="10" t="s">
        <v>8</v>
      </c>
      <c r="CI2" s="10" t="s">
        <v>9</v>
      </c>
      <c r="CJ2" s="10" t="s">
        <v>15</v>
      </c>
      <c r="CK2" s="6" t="s">
        <v>19</v>
      </c>
      <c r="CL2" s="6"/>
      <c r="CM2" s="10" t="s">
        <v>13</v>
      </c>
      <c r="CN2" s="10" t="s">
        <v>12</v>
      </c>
      <c r="CO2" s="6" t="s">
        <v>14</v>
      </c>
      <c r="CP2" s="6"/>
      <c r="CQ2" s="1" t="s">
        <v>26</v>
      </c>
      <c r="CR2" s="1"/>
      <c r="CS2" s="1"/>
      <c r="CT2" s="1"/>
      <c r="CU2" s="10" t="s">
        <v>7</v>
      </c>
      <c r="CV2" s="10" t="s">
        <v>8</v>
      </c>
      <c r="CW2" s="10" t="s">
        <v>9</v>
      </c>
      <c r="CX2" s="10" t="s">
        <v>15</v>
      </c>
      <c r="CY2" s="6" t="s">
        <v>19</v>
      </c>
      <c r="CZ2" s="6"/>
      <c r="DA2" s="10" t="s">
        <v>13</v>
      </c>
      <c r="DB2" s="10" t="s">
        <v>12</v>
      </c>
      <c r="DC2" s="6" t="s">
        <v>14</v>
      </c>
      <c r="DD2" s="6"/>
      <c r="DE2" s="1" t="s">
        <v>0</v>
      </c>
      <c r="DF2" s="1"/>
      <c r="DG2" s="1"/>
      <c r="DH2" s="1"/>
    </row>
    <row r="3" spans="1:112">
      <c r="I3">
        <f>SUM(G3:G101)</f>
        <v>0</v>
      </c>
      <c r="J3">
        <f>SUM(H3:H101)</f>
        <v>0</v>
      </c>
      <c r="P3">
        <f>SUM(N3:N101)</f>
        <v>0</v>
      </c>
      <c r="Q3">
        <f>SUM(O3:O101)</f>
        <v>0</v>
      </c>
      <c r="R3" s="9"/>
      <c r="S3" s="9"/>
      <c r="T3" s="9"/>
      <c r="U3" s="9"/>
      <c r="V3" s="11"/>
      <c r="AD3">
        <f>SUM(AB3:AB101)</f>
        <v>0</v>
      </c>
      <c r="AE3">
        <f>SUM(AC3:AC101)</f>
        <v>0</v>
      </c>
      <c r="AK3">
        <f>SUM(AI3:AI101)</f>
        <v>0</v>
      </c>
      <c r="AL3">
        <f>SUM(AJ3:AJ101)</f>
        <v>0</v>
      </c>
      <c r="AM3" s="9"/>
      <c r="AN3" s="9"/>
      <c r="AO3" s="9"/>
      <c r="AP3" s="9"/>
      <c r="AQ3" s="11"/>
      <c r="AY3">
        <f>SUM(AW3:AW101)</f>
        <v>0</v>
      </c>
      <c r="AZ3">
        <f>SUM(AX3:AX101)</f>
        <v>0</v>
      </c>
      <c r="BF3">
        <f>SUM(BD3:BD101)</f>
        <v>0</v>
      </c>
      <c r="BG3">
        <f>SUM(BE3:BE101)</f>
        <v>0</v>
      </c>
      <c r="BH3" s="9"/>
      <c r="BI3" s="9"/>
      <c r="BJ3" s="9"/>
      <c r="BK3" s="9"/>
      <c r="BL3" s="11"/>
      <c r="BT3">
        <f>SUM(BR3:BR101)</f>
        <v>0</v>
      </c>
      <c r="BU3">
        <f>SUM(BS3:BS101)</f>
        <v>0</v>
      </c>
      <c r="CA3">
        <f>SUM(BY3:BY101)</f>
        <v>0</v>
      </c>
      <c r="CB3">
        <f>SUM(BZ3:BZ101)</f>
        <v>0</v>
      </c>
      <c r="CC3" s="9"/>
      <c r="CD3" s="9"/>
      <c r="CE3" s="9"/>
      <c r="CF3" s="9"/>
      <c r="CG3" s="11"/>
      <c r="CO3">
        <f>SUM(CM3:CM100)</f>
        <v>0</v>
      </c>
      <c r="CP3">
        <f>SUM(CN3:CN100)</f>
        <v>0</v>
      </c>
      <c r="CQ3" s="1"/>
      <c r="CR3" s="1"/>
      <c r="CS3" s="1"/>
      <c r="CT3" s="1"/>
      <c r="CU3" s="11"/>
      <c r="DC3">
        <f>SUM(DA3:DA1000)</f>
        <v>0</v>
      </c>
      <c r="DD3">
        <f>SUM(DB3:DB1000)</f>
        <v>0</v>
      </c>
      <c r="DE3" s="1"/>
      <c r="DF3" s="1"/>
      <c r="DG3" s="1"/>
      <c r="DH3" s="1"/>
    </row>
    <row r="4" spans="1:112">
      <c r="I4" s="14" t="e">
        <f>I3/SUM(I3:J3)</f>
        <v>#DIV/0!</v>
      </c>
      <c r="J4" s="14"/>
      <c r="P4" s="14" t="e">
        <f>P3/SUM(P3:Q3)</f>
        <v>#DIV/0!</v>
      </c>
      <c r="Q4" s="14"/>
      <c r="R4" s="9"/>
      <c r="S4" s="9"/>
      <c r="T4" s="9"/>
      <c r="U4" s="9"/>
      <c r="V4" s="11"/>
      <c r="AD4" s="14" t="e">
        <f>AD3/SUM(AD3:AE3)</f>
        <v>#DIV/0!</v>
      </c>
      <c r="AE4" s="14"/>
      <c r="AK4" s="15" t="e">
        <f>AK3/SUM(AK3:AL3)</f>
        <v>#DIV/0!</v>
      </c>
      <c r="AL4" s="15"/>
      <c r="AM4" s="9"/>
      <c r="AN4" s="9"/>
      <c r="AO4" s="9"/>
      <c r="AP4" s="9"/>
      <c r="AQ4" s="11"/>
      <c r="AY4" s="14" t="e">
        <f>AY3/SUM(AY3:AZ3)</f>
        <v>#DIV/0!</v>
      </c>
      <c r="AZ4" s="14"/>
      <c r="BF4" s="14" t="e">
        <f>BF3/SUM(BF3:BG3)</f>
        <v>#DIV/0!</v>
      </c>
      <c r="BG4" s="14"/>
      <c r="BH4" s="9"/>
      <c r="BI4" s="9"/>
      <c r="BJ4" s="9"/>
      <c r="BK4" s="9"/>
      <c r="BL4" s="11"/>
      <c r="BT4" s="14" t="e">
        <f>BT3/SUM(BT3:BU3)</f>
        <v>#DIV/0!</v>
      </c>
      <c r="BU4" s="14"/>
      <c r="CA4" s="14" t="e">
        <f>CA3/SUM(CA3:CB3)</f>
        <v>#DIV/0!</v>
      </c>
      <c r="CB4" s="14"/>
      <c r="CC4" s="9"/>
      <c r="CD4" s="9"/>
      <c r="CE4" s="9"/>
      <c r="CF4" s="9"/>
      <c r="CG4" s="11"/>
      <c r="CO4" s="14" t="e">
        <f>CO3/SUM(CO3:CP3)</f>
        <v>#DIV/0!</v>
      </c>
      <c r="CP4" s="14"/>
      <c r="CQ4" s="1"/>
      <c r="CR4" s="1"/>
      <c r="CS4" s="1"/>
      <c r="CT4" s="1"/>
      <c r="CU4" s="11"/>
      <c r="DC4" s="14" t="e">
        <f>DC3/SUM(DC3:DD3)</f>
        <v>#DIV/0!</v>
      </c>
      <c r="DD4" s="14"/>
      <c r="DE4" s="1"/>
      <c r="DF4" s="1"/>
      <c r="DG4" s="1"/>
      <c r="DH4" s="1"/>
    </row>
    <row r="5" spans="1:112">
      <c r="I5" s="12"/>
      <c r="J5" s="16"/>
      <c r="P5" s="12"/>
      <c r="Q5" s="12"/>
      <c r="R5" s="9"/>
      <c r="S5" s="9"/>
      <c r="T5" s="9"/>
      <c r="U5" s="9"/>
      <c r="V5" s="11"/>
      <c r="AD5" s="12"/>
      <c r="AE5" s="16"/>
      <c r="AK5" s="12"/>
      <c r="AL5" s="16"/>
      <c r="AM5" s="9"/>
      <c r="AN5" s="9"/>
      <c r="AO5" s="9"/>
      <c r="AP5" s="9"/>
      <c r="BH5" s="9"/>
      <c r="BI5" s="9"/>
      <c r="BJ5" s="9"/>
      <c r="BK5" s="9"/>
      <c r="BL5" s="11"/>
      <c r="CC5" s="9"/>
      <c r="CD5" s="9"/>
      <c r="CE5" s="9"/>
      <c r="CF5" s="9"/>
      <c r="CG5" s="11"/>
      <c r="CQ5" s="1"/>
      <c r="CR5" s="1"/>
      <c r="CS5" s="1"/>
      <c r="CT5" s="1"/>
      <c r="DE5" s="1"/>
      <c r="DF5" s="1"/>
      <c r="DG5" s="1"/>
      <c r="DH5" s="1"/>
    </row>
    <row r="6" spans="1:112">
      <c r="I6" s="12"/>
      <c r="J6" s="17"/>
      <c r="P6" s="12"/>
      <c r="Q6" s="18"/>
      <c r="R6" s="9"/>
      <c r="S6" s="9"/>
      <c r="T6" s="9"/>
      <c r="U6" s="9"/>
      <c r="V6" s="11"/>
      <c r="AD6" s="12"/>
      <c r="AE6" s="18"/>
      <c r="AK6" s="12"/>
      <c r="AL6" s="19"/>
      <c r="AM6" s="9"/>
      <c r="AN6" s="9"/>
      <c r="AO6" s="9"/>
      <c r="AP6" s="9"/>
      <c r="AZ6" s="20"/>
      <c r="BG6" s="20"/>
      <c r="BH6" s="9"/>
      <c r="BI6" s="9"/>
      <c r="BJ6" s="9"/>
      <c r="BK6" s="9"/>
      <c r="BL6" s="11"/>
      <c r="CC6" s="9"/>
      <c r="CD6" s="9"/>
      <c r="CE6" s="9"/>
      <c r="CF6" s="9"/>
      <c r="CQ6" s="1"/>
      <c r="CR6" s="1"/>
      <c r="CS6" s="1"/>
      <c r="CT6" s="1"/>
      <c r="DE6" s="1"/>
      <c r="DF6" s="1"/>
      <c r="DG6" s="1"/>
      <c r="DH6" s="1"/>
    </row>
    <row r="7" spans="1:112">
      <c r="I7" s="21"/>
      <c r="J7" s="21"/>
      <c r="R7" s="9"/>
      <c r="S7" s="9"/>
      <c r="T7" s="9"/>
      <c r="U7" s="9"/>
      <c r="V7" s="11"/>
      <c r="AM7" s="9"/>
      <c r="AN7" s="9"/>
      <c r="AO7" s="9"/>
      <c r="AP7" s="9"/>
      <c r="BH7" s="9"/>
      <c r="BI7" s="9"/>
      <c r="BJ7" s="9"/>
      <c r="BK7" s="9"/>
      <c r="BL7" s="11"/>
      <c r="CC7" s="9"/>
      <c r="CD7" s="9"/>
      <c r="CE7" s="9"/>
      <c r="CF7" s="9"/>
      <c r="CQ7" s="1"/>
      <c r="CR7" s="1"/>
      <c r="CS7" s="1"/>
      <c r="CT7" s="1"/>
      <c r="DE7" s="1"/>
      <c r="DF7" s="1"/>
      <c r="DG7" s="1"/>
      <c r="DH7" s="1"/>
    </row>
    <row r="8" spans="1:112">
      <c r="I8" s="13"/>
      <c r="R8" s="9"/>
      <c r="S8" s="9"/>
      <c r="T8" s="9"/>
      <c r="U8" s="9"/>
      <c r="V8" s="11"/>
      <c r="AM8" s="9"/>
      <c r="AN8" s="9"/>
      <c r="AO8" s="9"/>
      <c r="AP8" s="9"/>
      <c r="BH8" s="9"/>
      <c r="BI8" s="9"/>
      <c r="BJ8" s="9"/>
      <c r="BK8" s="9"/>
      <c r="BL8" s="11"/>
      <c r="CC8" s="9"/>
      <c r="CD8" s="9"/>
      <c r="CE8" s="9"/>
      <c r="CF8" s="9"/>
      <c r="CQ8" s="1"/>
      <c r="CR8" s="1"/>
      <c r="CS8" s="1"/>
      <c r="CT8" s="1"/>
      <c r="DC8">
        <v>1</v>
      </c>
      <c r="DD8">
        <v>1</v>
      </c>
      <c r="DE8" s="1"/>
      <c r="DF8" s="1"/>
      <c r="DG8" s="1"/>
      <c r="DH8" s="1"/>
    </row>
    <row r="9" spans="1:112">
      <c r="J9" s="13"/>
      <c r="R9">
        <f>SUM(399+R10)</f>
        <v>399</v>
      </c>
      <c r="S9">
        <f>SUM(281+J3)</f>
        <v>281</v>
      </c>
      <c r="T9" t="s">
        <v>36</v>
      </c>
      <c r="U9" s="22">
        <f>R9/SUM(R9:S9)</f>
        <v>0.58676470588235297</v>
      </c>
      <c r="V9" s="11"/>
      <c r="AM9">
        <f>SUM(251+AD3)</f>
        <v>251</v>
      </c>
      <c r="AN9">
        <f>SUM(169+AE3)</f>
        <v>169</v>
      </c>
      <c r="BH9">
        <f>SUM(43+AY3)</f>
        <v>43</v>
      </c>
      <c r="BI9">
        <f>SUM(20+AZ3)</f>
        <v>20</v>
      </c>
      <c r="BJ9" t="s">
        <v>39</v>
      </c>
      <c r="CC9" s="9"/>
      <c r="CD9" s="9"/>
      <c r="CE9" s="9"/>
      <c r="CF9" s="9"/>
      <c r="CQ9">
        <f>SUM(120+CO3)</f>
        <v>120</v>
      </c>
      <c r="CR9">
        <f>SUM(67+CP3)</f>
        <v>67</v>
      </c>
      <c r="DE9">
        <f>SUM(126+DC3)</f>
        <v>126</v>
      </c>
      <c r="DF9">
        <f>SUM(70+DD3)</f>
        <v>70</v>
      </c>
    </row>
    <row r="10" spans="1:112">
      <c r="I10" s="13"/>
      <c r="R10">
        <f>SUM(P3)</f>
        <v>0</v>
      </c>
      <c r="S10">
        <f>SUM(Q3)</f>
        <v>0</v>
      </c>
      <c r="T10" t="s">
        <v>37</v>
      </c>
      <c r="U10" s="22" t="e">
        <f>R10/SUM(R10:S10)</f>
        <v>#DIV/0!</v>
      </c>
      <c r="V10" s="11"/>
      <c r="AM10" s="21">
        <f>AM9/SUM(AM9+AN9)</f>
        <v>0.59761904761904761</v>
      </c>
      <c r="AN10" s="21"/>
      <c r="AO10" t="s">
        <v>27</v>
      </c>
      <c r="BH10" s="21">
        <f>BH9/SUM(BH9:BI9)</f>
        <v>0.68253968253968256</v>
      </c>
      <c r="BI10" s="21"/>
      <c r="CC10">
        <f>SUM(141+CA3)</f>
        <v>141</v>
      </c>
      <c r="CD10">
        <f>SUM(83+CB3)</f>
        <v>83</v>
      </c>
      <c r="CQ10" s="21">
        <f>CQ9/SUM(CQ9:CR9)</f>
        <v>0.64171122994652408</v>
      </c>
      <c r="CR10" s="21"/>
      <c r="CS10" t="s">
        <v>27</v>
      </c>
      <c r="DE10" s="21">
        <f>DE9/SUM(DE9+DF9)</f>
        <v>0.6428571428571429</v>
      </c>
      <c r="DF10" s="21"/>
      <c r="DG10" t="s">
        <v>38</v>
      </c>
    </row>
    <row r="11" spans="1:112">
      <c r="I11" s="13"/>
      <c r="R11" t="s">
        <v>28</v>
      </c>
      <c r="S11">
        <f>SUM(R10-S10)*0.9</f>
        <v>0</v>
      </c>
      <c r="V11" s="11"/>
      <c r="AM11">
        <f>AD3</f>
        <v>0</v>
      </c>
      <c r="AN11">
        <f>AE3</f>
        <v>0</v>
      </c>
      <c r="BH11">
        <f>AY3</f>
        <v>0</v>
      </c>
      <c r="BI11">
        <f>AZ3</f>
        <v>0</v>
      </c>
      <c r="BJ11" t="s">
        <v>37</v>
      </c>
      <c r="CC11" s="21">
        <f>CC10/SUM(CC10:CD10)</f>
        <v>0.6294642857142857</v>
      </c>
      <c r="CD11" s="21"/>
      <c r="CE11" t="s">
        <v>38</v>
      </c>
      <c r="CQ11">
        <f>CO3</f>
        <v>0</v>
      </c>
      <c r="CR11">
        <f>CP3</f>
        <v>0</v>
      </c>
      <c r="DE11">
        <f>DC3</f>
        <v>0</v>
      </c>
      <c r="DF11">
        <f>DD3</f>
        <v>0</v>
      </c>
    </row>
    <row r="12" spans="1:112">
      <c r="I12" s="13"/>
      <c r="R12" t="s">
        <v>29</v>
      </c>
      <c r="S12" s="23">
        <f>S11*45.45</f>
        <v>0</v>
      </c>
      <c r="AM12" s="24" t="e">
        <f>AM11/SUM(AM11:AN11)</f>
        <v>#DIV/0!</v>
      </c>
      <c r="AN12" s="24"/>
      <c r="AO12" t="s">
        <v>37</v>
      </c>
      <c r="BH12" s="21" t="e">
        <f>BH11/SUM(BH11:BI11)</f>
        <v>#DIV/0!</v>
      </c>
      <c r="BI12" s="21"/>
      <c r="CC12">
        <f>CA3</f>
        <v>0</v>
      </c>
      <c r="CD12">
        <f>CB3</f>
        <v>0</v>
      </c>
      <c r="CQ12" s="21" t="e">
        <f>CQ11/SUM(CQ11:CR11)</f>
        <v>#DIV/0!</v>
      </c>
      <c r="CR12" s="21"/>
      <c r="CS12" t="s">
        <v>37</v>
      </c>
      <c r="DE12" s="21" t="e">
        <f>DE11/SUM(DE11:DF11)</f>
        <v>#DIV/0!</v>
      </c>
      <c r="DF12" s="21"/>
      <c r="DG12" t="s">
        <v>37</v>
      </c>
    </row>
    <row r="13" spans="1:112">
      <c r="J13" s="13"/>
      <c r="R13" s="21"/>
      <c r="S13" s="21"/>
      <c r="AM13" s="12" t="s">
        <v>28</v>
      </c>
      <c r="AN13">
        <f>SUM(AM11-AN11)*0.9</f>
        <v>0</v>
      </c>
      <c r="BH13" s="12" t="s">
        <v>28</v>
      </c>
      <c r="BI13">
        <f>SUM(BH11-BI11)*0.9</f>
        <v>0</v>
      </c>
      <c r="CC13" s="21" t="e">
        <f>CC12/SUM(CC12:CD12)</f>
        <v>#DIV/0!</v>
      </c>
      <c r="CD13" s="21"/>
      <c r="CE13" t="s">
        <v>37</v>
      </c>
      <c r="CQ13" s="12" t="s">
        <v>28</v>
      </c>
      <c r="CR13">
        <f>SUM(CQ11-CR11)*0.9</f>
        <v>0</v>
      </c>
      <c r="DE13" t="s">
        <v>28</v>
      </c>
      <c r="DF13">
        <f>SUM(DE11-DF11)*0.9</f>
        <v>0</v>
      </c>
    </row>
    <row r="14" spans="1:112">
      <c r="J14" s="13"/>
      <c r="R14" s="25" t="s">
        <v>30</v>
      </c>
      <c r="S14" s="25"/>
      <c r="AM14" s="12" t="s">
        <v>29</v>
      </c>
      <c r="AN14" s="23">
        <f>AN13*45.45</f>
        <v>0</v>
      </c>
      <c r="BH14" s="12" t="s">
        <v>29</v>
      </c>
      <c r="BI14" s="23">
        <f>BI13*45.45</f>
        <v>0</v>
      </c>
      <c r="CC14" s="12" t="s">
        <v>28</v>
      </c>
      <c r="CD14">
        <f>SUM(CC12-CD12)*0.9</f>
        <v>0</v>
      </c>
      <c r="CQ14" s="12" t="s">
        <v>29</v>
      </c>
      <c r="CR14" s="23">
        <f>CR13*45.45</f>
        <v>0</v>
      </c>
      <c r="DE14" t="s">
        <v>29</v>
      </c>
      <c r="DF14" s="23">
        <f>DF13*45.45</f>
        <v>0</v>
      </c>
    </row>
    <row r="15" spans="1:112">
      <c r="I15" s="13"/>
      <c r="R15" t="s">
        <v>28</v>
      </c>
      <c r="S15" t="s">
        <v>31</v>
      </c>
      <c r="CC15" s="12" t="s">
        <v>29</v>
      </c>
      <c r="CD15" s="23">
        <f>CD14*45.45</f>
        <v>0</v>
      </c>
    </row>
    <row r="16" spans="1:112">
      <c r="J16" s="13"/>
      <c r="R16" s="26">
        <f>SUM(S11+AN13+BI13+CD14+CR13+DF13)</f>
        <v>0</v>
      </c>
      <c r="S16" s="27">
        <f>R16*45.45</f>
        <v>0</v>
      </c>
      <c r="T16" t="s">
        <v>32</v>
      </c>
    </row>
    <row r="17" spans="9:65">
      <c r="J17" s="13"/>
    </row>
    <row r="18" spans="9:65">
      <c r="J18" s="13"/>
      <c r="S18" s="27">
        <f>R16*90.9</f>
        <v>0</v>
      </c>
      <c r="T18" t="s">
        <v>33</v>
      </c>
    </row>
    <row r="19" spans="9:65">
      <c r="J19" s="13"/>
    </row>
    <row r="20" spans="9:65">
      <c r="J20" s="13"/>
      <c r="S20" s="28">
        <f>R16*450.45</f>
        <v>0</v>
      </c>
      <c r="T20" t="s">
        <v>34</v>
      </c>
      <c r="BM20" s="29"/>
    </row>
    <row r="22" spans="9:65">
      <c r="S22" s="27">
        <f>R16*900</f>
        <v>0</v>
      </c>
      <c r="T22" t="s">
        <v>35</v>
      </c>
    </row>
    <row r="24" spans="9:65">
      <c r="I24" s="13"/>
      <c r="J24" s="13"/>
      <c r="R24">
        <f>SUM(R10+AM11+BH11+CC12+CQ11+DE11)</f>
        <v>0</v>
      </c>
      <c r="S24">
        <f>SUM(S10+AN11+BI11+CD12+CR11+DF11)</f>
        <v>0</v>
      </c>
    </row>
    <row r="25" spans="9:65">
      <c r="I25" s="13"/>
      <c r="J25" s="13"/>
      <c r="R25" s="30"/>
    </row>
    <row r="26" spans="9:65">
      <c r="I26" s="13"/>
      <c r="J26" s="13"/>
    </row>
    <row r="27" spans="9:65">
      <c r="I27" s="13"/>
      <c r="J27" s="13"/>
    </row>
    <row r="28" spans="9:65">
      <c r="J28" s="22"/>
    </row>
    <row r="30" spans="9:65">
      <c r="I30" s="13"/>
      <c r="J30" s="13"/>
    </row>
    <row r="32" spans="9:65">
      <c r="I32" s="13"/>
      <c r="J32" s="13"/>
    </row>
    <row r="37" spans="9:10">
      <c r="I37" s="13"/>
      <c r="J37" s="13"/>
    </row>
  </sheetData>
  <mergeCells count="55">
    <mergeCell ref="R14:S14"/>
    <mergeCell ref="AM12:AN12"/>
    <mergeCell ref="BH12:BI12"/>
    <mergeCell ref="CQ12:CR12"/>
    <mergeCell ref="DE12:DF12"/>
    <mergeCell ref="R13:S13"/>
    <mergeCell ref="CC13:CD13"/>
    <mergeCell ref="I7:J7"/>
    <mergeCell ref="AM10:AN10"/>
    <mergeCell ref="BH10:BI10"/>
    <mergeCell ref="CQ10:CR10"/>
    <mergeCell ref="DE10:DF10"/>
    <mergeCell ref="CC11:CD11"/>
    <mergeCell ref="DE2:DH8"/>
    <mergeCell ref="I4:J4"/>
    <mergeCell ref="P4:Q4"/>
    <mergeCell ref="AD4:AE4"/>
    <mergeCell ref="AK4:AL4"/>
    <mergeCell ref="AY4:AZ4"/>
    <mergeCell ref="BF4:BG4"/>
    <mergeCell ref="BT4:BU4"/>
    <mergeCell ref="CA4:CB4"/>
    <mergeCell ref="CO4:CP4"/>
    <mergeCell ref="CC2:CF9"/>
    <mergeCell ref="CK2:CL2"/>
    <mergeCell ref="CO2:CP2"/>
    <mergeCell ref="CQ2:CT8"/>
    <mergeCell ref="CY2:CZ2"/>
    <mergeCell ref="DC2:DD2"/>
    <mergeCell ref="DC4:DD4"/>
    <mergeCell ref="BF2:BG2"/>
    <mergeCell ref="BH2:BK8"/>
    <mergeCell ref="BP2:BQ2"/>
    <mergeCell ref="BT2:BU2"/>
    <mergeCell ref="BW2:BX2"/>
    <mergeCell ref="CA2:CB2"/>
    <mergeCell ref="CU1:DH1"/>
    <mergeCell ref="E2:F2"/>
    <mergeCell ref="I2:J2"/>
    <mergeCell ref="L2:M2"/>
    <mergeCell ref="P2:Q2"/>
    <mergeCell ref="R2:U8"/>
    <mergeCell ref="Z2:AA2"/>
    <mergeCell ref="AD2:AE2"/>
    <mergeCell ref="AG2:AH2"/>
    <mergeCell ref="AK2:AL2"/>
    <mergeCell ref="A1:U1"/>
    <mergeCell ref="V1:AP1"/>
    <mergeCell ref="AQ1:BK1"/>
    <mergeCell ref="BL1:CF1"/>
    <mergeCell ref="CG1:CT1"/>
    <mergeCell ref="AM2:AP8"/>
    <mergeCell ref="AU2:AV2"/>
    <mergeCell ref="AY2:AZ2"/>
    <mergeCell ref="BB2:B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Amil</dc:creator>
  <cp:lastModifiedBy>Amil</cp:lastModifiedBy>
  <dcterms:created xsi:type="dcterms:W3CDTF">2010-08-31T10:35:49Z</dcterms:created>
  <dcterms:modified xsi:type="dcterms:W3CDTF">2010-08-31T11:04:39Z</dcterms:modified>
</cp:coreProperties>
</file>