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80" windowHeight="124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0" i="1"/>
  <c r="I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J30" l="1"/>
  <c r="L30" s="1"/>
  <c r="J16"/>
  <c r="L16" s="1"/>
  <c r="J17"/>
  <c r="L17" s="1"/>
  <c r="J25"/>
  <c r="J26"/>
  <c r="L26" s="1"/>
  <c r="J27"/>
  <c r="J28"/>
  <c r="L28" s="1"/>
  <c r="J29"/>
  <c r="J18"/>
  <c r="L18" s="1"/>
  <c r="J19"/>
  <c r="K19" s="1"/>
  <c r="J20"/>
  <c r="L20" s="1"/>
  <c r="J21"/>
  <c r="L21" s="1"/>
  <c r="J22"/>
  <c r="L22" s="1"/>
  <c r="J23"/>
  <c r="K23" s="1"/>
  <c r="J24"/>
  <c r="L24" s="1"/>
  <c r="K17"/>
  <c r="K18"/>
  <c r="L19"/>
  <c r="K20"/>
  <c r="L23"/>
  <c r="K26"/>
  <c r="L27"/>
  <c r="K27"/>
  <c r="K28"/>
  <c r="L29"/>
  <c r="K29"/>
  <c r="K16"/>
  <c r="K21"/>
  <c r="L25"/>
  <c r="K25"/>
  <c r="J15"/>
  <c r="K15" s="1"/>
  <c r="K30" l="1"/>
  <c r="K22"/>
  <c r="M30"/>
  <c r="N30" s="1"/>
  <c r="O30" s="1"/>
  <c r="P30" s="1"/>
  <c r="Q30" s="1"/>
  <c r="K24"/>
  <c r="M24" s="1"/>
  <c r="N24" s="1"/>
  <c r="O24" s="1"/>
  <c r="P24" s="1"/>
  <c r="R24" s="1"/>
  <c r="R30"/>
  <c r="M16"/>
  <c r="N16" s="1"/>
  <c r="O16" s="1"/>
  <c r="P16" s="1"/>
  <c r="R16" s="1"/>
  <c r="M25"/>
  <c r="N25" s="1"/>
  <c r="O25" s="1"/>
  <c r="P25" s="1"/>
  <c r="R25" s="1"/>
  <c r="M21"/>
  <c r="N21" s="1"/>
  <c r="O21" s="1"/>
  <c r="P21" s="1"/>
  <c r="Q21" s="1"/>
  <c r="M29"/>
  <c r="N29" s="1"/>
  <c r="O29" s="1"/>
  <c r="P29" s="1"/>
  <c r="R29" s="1"/>
  <c r="M28"/>
  <c r="N28" s="1"/>
  <c r="O28" s="1"/>
  <c r="P28" s="1"/>
  <c r="M27"/>
  <c r="N27" s="1"/>
  <c r="O27" s="1"/>
  <c r="P27" s="1"/>
  <c r="R27" s="1"/>
  <c r="M26"/>
  <c r="N26" s="1"/>
  <c r="O26" s="1"/>
  <c r="P26" s="1"/>
  <c r="M23"/>
  <c r="N23" s="1"/>
  <c r="O23" s="1"/>
  <c r="P23" s="1"/>
  <c r="M22"/>
  <c r="N22" s="1"/>
  <c r="O22" s="1"/>
  <c r="P22" s="1"/>
  <c r="R22" s="1"/>
  <c r="M20"/>
  <c r="N20" s="1"/>
  <c r="O20" s="1"/>
  <c r="P20" s="1"/>
  <c r="Q20" s="1"/>
  <c r="M19"/>
  <c r="N19" s="1"/>
  <c r="O19" s="1"/>
  <c r="P19" s="1"/>
  <c r="R19" s="1"/>
  <c r="M18"/>
  <c r="N18" s="1"/>
  <c r="O18" s="1"/>
  <c r="P18" s="1"/>
  <c r="M17"/>
  <c r="N17" s="1"/>
  <c r="O17" s="1"/>
  <c r="P17" s="1"/>
  <c r="R17" s="1"/>
  <c r="R28"/>
  <c r="Q28"/>
  <c r="R26"/>
  <c r="Q26"/>
  <c r="R23"/>
  <c r="Q23"/>
  <c r="R18"/>
  <c r="Q18"/>
  <c r="Q27"/>
  <c r="Q16"/>
  <c r="L15"/>
  <c r="M15" s="1"/>
  <c r="N15" s="1"/>
  <c r="O15" s="1"/>
  <c r="P15" s="1"/>
  <c r="R15" s="1"/>
  <c r="R20" l="1"/>
  <c r="S20" s="1"/>
  <c r="R21"/>
  <c r="T21" s="1"/>
  <c r="Q22"/>
  <c r="Q29"/>
  <c r="T30"/>
  <c r="U30" s="1"/>
  <c r="S30"/>
  <c r="Q17"/>
  <c r="Q19"/>
  <c r="Q24"/>
  <c r="Q25"/>
  <c r="T16"/>
  <c r="S16"/>
  <c r="T17"/>
  <c r="S17"/>
  <c r="T27"/>
  <c r="U27" s="1"/>
  <c r="S27"/>
  <c r="T18"/>
  <c r="S18"/>
  <c r="T19"/>
  <c r="S19"/>
  <c r="T22"/>
  <c r="S22"/>
  <c r="T23"/>
  <c r="S23"/>
  <c r="T24"/>
  <c r="S24"/>
  <c r="T26"/>
  <c r="U26" s="1"/>
  <c r="S26"/>
  <c r="T28"/>
  <c r="U28" s="1"/>
  <c r="S28"/>
  <c r="T29"/>
  <c r="U29" s="1"/>
  <c r="S29"/>
  <c r="T25"/>
  <c r="S25"/>
  <c r="S15"/>
  <c r="T15"/>
  <c r="Q15"/>
  <c r="T20" l="1"/>
  <c r="U20" s="1"/>
  <c r="S21"/>
  <c r="U21" s="1"/>
  <c r="U25"/>
  <c r="U24"/>
  <c r="U23"/>
  <c r="U22"/>
  <c r="U18"/>
  <c r="U17"/>
  <c r="U16"/>
  <c r="U15"/>
  <c r="U19"/>
</calcChain>
</file>

<file path=xl/sharedStrings.xml><?xml version="1.0" encoding="utf-8"?>
<sst xmlns="http://schemas.openxmlformats.org/spreadsheetml/2006/main" count="66" uniqueCount="64">
  <si>
    <t>Home Line</t>
  </si>
  <si>
    <t>Selected team</t>
  </si>
  <si>
    <t>Home Team</t>
  </si>
  <si>
    <t>Road Team</t>
  </si>
  <si>
    <t>Home Win %age</t>
  </si>
  <si>
    <t>Road Win %age</t>
  </si>
  <si>
    <t>0=No Play</t>
  </si>
  <si>
    <t>1=Play Selected</t>
  </si>
  <si>
    <t>2=Play Opposite</t>
  </si>
  <si>
    <t>FINAL</t>
  </si>
  <si>
    <t>RESULT</t>
  </si>
  <si>
    <t>1=Home</t>
  </si>
  <si>
    <t>0=Road</t>
  </si>
  <si>
    <t>Put Selected</t>
  </si>
  <si>
    <t>Divide</t>
  </si>
  <si>
    <t>by 20</t>
  </si>
  <si>
    <t>Add</t>
  </si>
  <si>
    <t>Result</t>
  </si>
  <si>
    <t>Step 2 - On the page which opens, copy from "date=today and site=home" to the bottom of the last Road Win %age.</t>
  </si>
  <si>
    <t>Step 5, enjoy the profits!!!</t>
  </si>
  <si>
    <t>Step 1 - Click in cell A9.  This will open a window with today's games.</t>
  </si>
  <si>
    <t>Step 3, Paste starting in cell A13</t>
  </si>
  <si>
    <t>Change Win %age</t>
  </si>
  <si>
    <t>Round to 3 places</t>
  </si>
  <si>
    <t>Win %age</t>
  </si>
  <si>
    <t>on left.</t>
  </si>
  <si>
    <t>http://tinyurl.com/70-percent-NBA-system-v2</t>
  </si>
  <si>
    <t>Home Rest</t>
  </si>
  <si>
    <t>Road Rest</t>
  </si>
  <si>
    <t>into whole number.</t>
  </si>
  <si>
    <t>Sub</t>
  </si>
  <si>
    <t>tract</t>
  </si>
  <si>
    <t>+3 H</t>
  </si>
  <si>
    <t>-3 R</t>
  </si>
  <si>
    <t>in</t>
  </si>
  <si>
    <t>line</t>
  </si>
  <si>
    <t>Check</t>
  </si>
  <si>
    <t>for</t>
  </si>
  <si>
    <t>B2B</t>
  </si>
  <si>
    <t>team as Home Team,rest as Home Rest, o:team as Road Team,o:rest as Road Rest, line as Home Line,1.0*wins/(wins+losses) as Home Win %age, 1.0*o:wins / (o:wins + o:losses) as Road Win %age@date=today+1 and H</t>
  </si>
  <si>
    <t>date=today and site=home</t>
  </si>
  <si>
    <t>Step 4, look down column U to see if there are any plays</t>
  </si>
  <si>
    <t>Bucks</t>
  </si>
  <si>
    <t>Rockets</t>
  </si>
  <si>
    <t>Clippers</t>
  </si>
  <si>
    <t>Hawks</t>
  </si>
  <si>
    <t>Hornets</t>
  </si>
  <si>
    <t>Jazz</t>
  </si>
  <si>
    <t>Knicks</t>
  </si>
  <si>
    <t>Bulls</t>
  </si>
  <si>
    <t>Magic</t>
  </si>
  <si>
    <t>Pistons</t>
  </si>
  <si>
    <t>Mavericks</t>
  </si>
  <si>
    <t>Suns</t>
  </si>
  <si>
    <t>Nets</t>
  </si>
  <si>
    <t>Heat</t>
  </si>
  <si>
    <t>Pacers</t>
  </si>
  <si>
    <t>Spurs</t>
  </si>
  <si>
    <t>Raptors</t>
  </si>
  <si>
    <t>Grizzlies</t>
  </si>
  <si>
    <t>Warriors</t>
  </si>
  <si>
    <t>Kings</t>
  </si>
  <si>
    <t>Wizards</t>
  </si>
  <si>
    <t>Timberwolves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</si>
</sst>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auto="1"/>
      </right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0" borderId="1" xfId="1" applyBorder="1" applyAlignment="1" applyProtection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3" borderId="19" xfId="0" applyFill="1" applyBorder="1"/>
    <xf numFmtId="0" fontId="0" fillId="3" borderId="16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7" xfId="0" applyFill="1" applyBorder="1"/>
    <xf numFmtId="0" fontId="0" fillId="3" borderId="20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5" xfId="0" applyFill="1" applyBorder="1"/>
    <xf numFmtId="0" fontId="0" fillId="3" borderId="15" xfId="0" quotePrefix="1" applyFill="1" applyBorder="1"/>
    <xf numFmtId="0" fontId="0" fillId="3" borderId="5" xfId="0" applyFill="1" applyBorder="1"/>
    <xf numFmtId="0" fontId="0" fillId="3" borderId="21" xfId="0" applyFill="1" applyBorder="1"/>
    <xf numFmtId="0" fontId="0" fillId="3" borderId="12" xfId="0" applyFill="1" applyBorder="1"/>
    <xf numFmtId="0" fontId="0" fillId="3" borderId="18" xfId="0" applyFill="1" applyBorder="1"/>
    <xf numFmtId="0" fontId="0" fillId="3" borderId="14" xfId="0" applyFill="1" applyBorder="1"/>
    <xf numFmtId="0" fontId="0" fillId="3" borderId="14" xfId="0" quotePrefix="1" applyFill="1" applyBorder="1"/>
    <xf numFmtId="0" fontId="0" fillId="3" borderId="6" xfId="0" applyFill="1" applyBorder="1"/>
    <xf numFmtId="0" fontId="0" fillId="3" borderId="4" xfId="0" applyFill="1" applyBorder="1"/>
    <xf numFmtId="0" fontId="2" fillId="0" borderId="0" xfId="1" applyAlignment="1" applyProtection="1"/>
    <xf numFmtId="0" fontId="0" fillId="0" borderId="0" xfId="0" applyNumberFormat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3" borderId="25" xfId="0" applyFill="1" applyBorder="1"/>
    <xf numFmtId="0" fontId="0" fillId="3" borderId="11" xfId="0" applyFill="1" applyBorder="1"/>
    <xf numFmtId="0" fontId="0" fillId="3" borderId="29" xfId="0" applyFill="1" applyBorder="1"/>
    <xf numFmtId="0" fontId="0" fillId="0" borderId="6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killersports.com/nba.py/query?sort=Road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3" Type="http://schemas.openxmlformats.org/officeDocument/2006/relationships/hyperlink" Target="http://killersports.com/nba.py/query?sort=Home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7" Type="http://schemas.openxmlformats.org/officeDocument/2006/relationships/hyperlink" Target="http://killersports.com/nba.py/query?sort=Home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2" Type="http://schemas.openxmlformats.org/officeDocument/2006/relationships/hyperlink" Target="http://killersports.com/nba.py/query?sort=Home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1" Type="http://schemas.openxmlformats.org/officeDocument/2006/relationships/hyperlink" Target="http://tinyurl.com/70-percent-NBA-system-v2" TargetMode="External"/><Relationship Id="rId6" Type="http://schemas.openxmlformats.org/officeDocument/2006/relationships/hyperlink" Target="http://killersports.com/nba.py/query?sort=Home%20Lin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5" Type="http://schemas.openxmlformats.org/officeDocument/2006/relationships/hyperlink" Target="http://killersports.com/nba.py/query?sort=Road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4" Type="http://schemas.openxmlformats.org/officeDocument/2006/relationships/hyperlink" Target="http://killersports.com/nba.py/query?sort=Road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9"/>
  <sheetViews>
    <sheetView tabSelected="1" zoomScaleNormal="100" workbookViewId="0">
      <selection activeCell="A11" sqref="A11"/>
    </sheetView>
  </sheetViews>
  <sheetFormatPr defaultRowHeight="15"/>
  <cols>
    <col min="1" max="1" width="15.85546875" customWidth="1"/>
    <col min="2" max="2" width="10.5703125" bestFit="1" customWidth="1"/>
    <col min="3" max="3" width="15.85546875" customWidth="1"/>
    <col min="4" max="4" width="9.7109375" bestFit="1" customWidth="1"/>
    <col min="5" max="5" width="10.42578125" bestFit="1" customWidth="1"/>
    <col min="6" max="6" width="15.5703125" bestFit="1" customWidth="1"/>
    <col min="7" max="7" width="14.7109375" bestFit="1" customWidth="1"/>
    <col min="8" max="9" width="9" customWidth="1"/>
    <col min="10" max="10" width="7.28515625" customWidth="1"/>
    <col min="11" max="12" width="6.7109375" customWidth="1"/>
    <col min="13" max="13" width="6" bestFit="1" customWidth="1"/>
    <col min="14" max="14" width="6.7109375" bestFit="1" customWidth="1"/>
    <col min="15" max="15" width="6" bestFit="1" customWidth="1"/>
    <col min="17" max="17" width="13.140625" bestFit="1" customWidth="1"/>
    <col min="18" max="18" width="15.42578125" bestFit="1" customWidth="1"/>
    <col min="19" max="19" width="6.28515625" bestFit="1" customWidth="1"/>
    <col min="20" max="20" width="15.42578125" customWidth="1"/>
    <col min="21" max="21" width="16.7109375" customWidth="1"/>
  </cols>
  <sheetData>
    <row r="1" spans="1:21" ht="15.75" thickBot="1"/>
    <row r="2" spans="1:21" ht="15.75" thickTop="1">
      <c r="A2" s="29" t="s">
        <v>20</v>
      </c>
      <c r="B2" s="30"/>
      <c r="C2" s="30"/>
      <c r="D2" s="30"/>
      <c r="E2" s="30"/>
      <c r="F2" s="30"/>
      <c r="G2" s="30"/>
      <c r="H2" s="30"/>
      <c r="I2" s="31"/>
    </row>
    <row r="3" spans="1:21">
      <c r="A3" s="32" t="s">
        <v>18</v>
      </c>
      <c r="B3" s="7"/>
      <c r="C3" s="7"/>
      <c r="D3" s="7"/>
      <c r="E3" s="7"/>
      <c r="F3" s="7"/>
      <c r="G3" s="7"/>
      <c r="H3" s="7"/>
      <c r="I3" s="8"/>
    </row>
    <row r="4" spans="1:21">
      <c r="A4" s="32" t="s">
        <v>21</v>
      </c>
      <c r="B4" s="7"/>
      <c r="C4" s="7"/>
      <c r="D4" s="7"/>
      <c r="E4" s="7"/>
      <c r="F4" s="7"/>
      <c r="G4" s="7"/>
      <c r="H4" s="7"/>
      <c r="I4" s="8"/>
    </row>
    <row r="5" spans="1:21">
      <c r="A5" s="32" t="s">
        <v>41</v>
      </c>
      <c r="B5" s="7"/>
      <c r="C5" s="7"/>
      <c r="D5" s="7"/>
      <c r="E5" s="7"/>
      <c r="F5" s="7"/>
      <c r="G5" s="7"/>
      <c r="H5" s="7"/>
      <c r="I5" s="8"/>
    </row>
    <row r="6" spans="1:21" ht="15.75" thickBot="1">
      <c r="A6" s="33" t="s">
        <v>19</v>
      </c>
      <c r="B6" s="34"/>
      <c r="C6" s="34"/>
      <c r="D6" s="34"/>
      <c r="E6" s="34"/>
      <c r="F6" s="34"/>
      <c r="G6" s="34"/>
      <c r="H6" s="34"/>
      <c r="I6" s="35"/>
    </row>
    <row r="7" spans="1:21" ht="15.75" thickTop="1"/>
    <row r="9" spans="1:21">
      <c r="A9" s="27" t="s">
        <v>26</v>
      </c>
    </row>
    <row r="10" spans="1:21">
      <c r="A10" t="s">
        <v>39</v>
      </c>
    </row>
    <row r="11" spans="1:21" ht="15.75" thickBot="1"/>
    <row r="12" spans="1:21" ht="15.75" customHeight="1" thickTop="1">
      <c r="H12" s="9" t="s">
        <v>22</v>
      </c>
      <c r="I12" s="10"/>
      <c r="J12" s="10" t="s">
        <v>1</v>
      </c>
      <c r="K12" s="11" t="s">
        <v>13</v>
      </c>
      <c r="L12" s="12"/>
      <c r="M12" s="10"/>
      <c r="N12" s="13"/>
      <c r="O12" s="13"/>
      <c r="P12" s="13" t="s">
        <v>16</v>
      </c>
      <c r="Q12" s="13"/>
      <c r="R12" s="11" t="s">
        <v>6</v>
      </c>
      <c r="S12" s="26" t="s">
        <v>36</v>
      </c>
      <c r="T12" s="36" t="s">
        <v>36</v>
      </c>
      <c r="U12" s="26"/>
    </row>
    <row r="13" spans="1:21" ht="15" customHeight="1">
      <c r="A13" s="40" t="s">
        <v>40</v>
      </c>
      <c r="B13" s="41"/>
      <c r="C13" s="41"/>
      <c r="D13" s="41"/>
      <c r="E13" s="41"/>
      <c r="F13" s="41"/>
      <c r="G13" s="42"/>
      <c r="H13" s="14" t="s">
        <v>29</v>
      </c>
      <c r="I13" s="15"/>
      <c r="J13" s="15" t="s">
        <v>11</v>
      </c>
      <c r="K13" s="16" t="s">
        <v>24</v>
      </c>
      <c r="L13" s="15"/>
      <c r="M13" s="15" t="s">
        <v>30</v>
      </c>
      <c r="N13" s="17" t="s">
        <v>14</v>
      </c>
      <c r="O13" s="18" t="s">
        <v>32</v>
      </c>
      <c r="P13" s="17" t="s">
        <v>34</v>
      </c>
      <c r="Q13" s="17"/>
      <c r="R13" s="16" t="s">
        <v>7</v>
      </c>
      <c r="S13" s="19" t="s">
        <v>37</v>
      </c>
      <c r="T13" s="37" t="s">
        <v>35</v>
      </c>
      <c r="U13" s="19" t="s">
        <v>9</v>
      </c>
    </row>
    <row r="14" spans="1:21" ht="15.75" thickBot="1">
      <c r="A14" s="1" t="s">
        <v>2</v>
      </c>
      <c r="B14" s="1" t="s">
        <v>27</v>
      </c>
      <c r="C14" s="1" t="s">
        <v>3</v>
      </c>
      <c r="D14" s="1" t="s">
        <v>28</v>
      </c>
      <c r="E14" s="1" t="s">
        <v>0</v>
      </c>
      <c r="F14" s="1" t="s">
        <v>4</v>
      </c>
      <c r="G14" s="1" t="s">
        <v>5</v>
      </c>
      <c r="H14" s="20" t="s">
        <v>23</v>
      </c>
      <c r="I14" s="21"/>
      <c r="J14" s="21" t="s">
        <v>12</v>
      </c>
      <c r="K14" s="22" t="s">
        <v>25</v>
      </c>
      <c r="L14" s="21"/>
      <c r="M14" s="21" t="s">
        <v>31</v>
      </c>
      <c r="N14" s="23" t="s">
        <v>15</v>
      </c>
      <c r="O14" s="24" t="s">
        <v>33</v>
      </c>
      <c r="P14" s="23" t="s">
        <v>35</v>
      </c>
      <c r="Q14" s="23" t="s">
        <v>17</v>
      </c>
      <c r="R14" s="22" t="s">
        <v>8</v>
      </c>
      <c r="S14" s="25" t="s">
        <v>38</v>
      </c>
      <c r="T14" s="38"/>
      <c r="U14" s="25" t="s">
        <v>10</v>
      </c>
    </row>
    <row r="15" spans="1:21" ht="15.75" thickTop="1">
      <c r="A15" s="2" t="s">
        <v>42</v>
      </c>
      <c r="B15" s="2">
        <v>6</v>
      </c>
      <c r="C15" s="2" t="s">
        <v>43</v>
      </c>
      <c r="D15" s="2">
        <v>0</v>
      </c>
      <c r="E15" s="2">
        <v>-5</v>
      </c>
      <c r="F15" s="2">
        <v>0.47058823529400001</v>
      </c>
      <c r="G15" s="2">
        <v>0.51923076923099998</v>
      </c>
      <c r="H15" s="4">
        <f>ROUND(F15,3) * 1000</f>
        <v>471</v>
      </c>
      <c r="I15" s="5">
        <f>ROUND(G15,3) * 1000</f>
        <v>519</v>
      </c>
      <c r="J15" s="5">
        <f>IF(H15&gt;I15,1,0)</f>
        <v>0</v>
      </c>
      <c r="K15" s="5">
        <f>IF(J15=1,H15,I15)</f>
        <v>519</v>
      </c>
      <c r="L15" s="5">
        <f>IF(J15=1,I15,H15)</f>
        <v>471</v>
      </c>
      <c r="M15" s="5">
        <f>K15-L15</f>
        <v>48</v>
      </c>
      <c r="N15" s="5">
        <f>M15/20</f>
        <v>2.4</v>
      </c>
      <c r="O15" s="5">
        <f>IF(J15=1,N15+3,N15-3)</f>
        <v>-0.60000000000000009</v>
      </c>
      <c r="P15" s="5">
        <f>IF(J15=1,O15+E15,O15-E15)</f>
        <v>4.4000000000000004</v>
      </c>
      <c r="Q15" s="5" t="str">
        <f>IF(P15&gt;=10,"play Selected", IF(P15&lt;=-1, "Play opposite","No play"))</f>
        <v>No play</v>
      </c>
      <c r="R15" s="5">
        <f>IF(P15&gt;=10,1, IF(P15&lt;=-1, 2,0))</f>
        <v>0</v>
      </c>
      <c r="S15" s="7" t="str">
        <f>IF(AND(R15=1,J15=1,B15=0),"B2B",IF(AND(R15=1,J15=0,D15=0),"B2B",IF(AND(R15=2,J15=1,D15=0),"B2B",IF(AND(R15=2,J15=0,B15=0),"B2B",""))))</f>
        <v/>
      </c>
      <c r="T15" s="8" t="str">
        <f>IF(AND(R15=1,J15=1,E15&lt;=-10),"DD Line",IF(AND(R15=1,J15=0,E15&gt;=10),"DD Line",IF(AND(R15=2,J15=1,E15&gt;=10),"DD Line",IF(AND(R15=2,J15=0,E15&lt;=-10),"DD Line",""))))</f>
        <v/>
      </c>
      <c r="U15" s="3" t="str">
        <f>IF(AND(T15="",S15="",R15=1,J15=1),"Play "&amp;A15,IF(AND(T15="",S15="",R15=1,J15=0),"Play "&amp;C15,IF(AND(T15="",S15="",R15=2,J15=1),"Play "&amp;C15,IF(AND(T15="",S15="",R15=2,J15=0),"Play "&amp;A15,"No Play"))))</f>
        <v>No Play</v>
      </c>
    </row>
    <row r="16" spans="1:21">
      <c r="A16" s="2" t="s">
        <v>44</v>
      </c>
      <c r="B16" s="2">
        <v>0</v>
      </c>
      <c r="C16" s="2" t="s">
        <v>45</v>
      </c>
      <c r="D16" s="2">
        <v>6</v>
      </c>
      <c r="E16" s="2">
        <v>5.5</v>
      </c>
      <c r="F16" s="2">
        <v>0.39622641509399997</v>
      </c>
      <c r="G16" s="2">
        <v>0.64705882352900002</v>
      </c>
      <c r="H16" s="6">
        <f t="shared" ref="H16:H30" si="0">ROUND(F16,3) * 1000</f>
        <v>396</v>
      </c>
      <c r="I16" s="7">
        <f t="shared" ref="I16:I30" si="1">ROUND(G16,3) * 1000</f>
        <v>647</v>
      </c>
      <c r="J16" s="7">
        <f t="shared" ref="J16:J30" si="2">IF(H16&gt;I16,1,0)</f>
        <v>0</v>
      </c>
      <c r="K16" s="7">
        <f t="shared" ref="K16:K30" si="3">IF(J16=1,H16,I16)</f>
        <v>647</v>
      </c>
      <c r="L16" s="7">
        <f t="shared" ref="L16:L30" si="4">IF(J16=1,I16,H16)</f>
        <v>396</v>
      </c>
      <c r="M16" s="7">
        <f t="shared" ref="M16:M30" si="5">K16-L16</f>
        <v>251</v>
      </c>
      <c r="N16" s="7">
        <f t="shared" ref="N16:N30" si="6">M16/20</f>
        <v>12.55</v>
      </c>
      <c r="O16" s="7">
        <f t="shared" ref="O16:O30" si="7">IF(J16=1,N16+3,N16-3)</f>
        <v>9.5500000000000007</v>
      </c>
      <c r="P16" s="7">
        <f t="shared" ref="P16:P30" si="8">IF(J16=1,O16+E16,O16-E16)</f>
        <v>4.0500000000000007</v>
      </c>
      <c r="Q16" s="7" t="str">
        <f t="shared" ref="Q16:Q30" si="9">IF(P16&gt;=10,"play Selected", IF(P16&lt;=-1, "Play opposite","No play"))</f>
        <v>No play</v>
      </c>
      <c r="R16" s="7">
        <f t="shared" ref="R16:R30" si="10">IF(P16&gt;=10,1, IF(P16&lt;=-1, 2,0))</f>
        <v>0</v>
      </c>
      <c r="S16" s="7" t="str">
        <f t="shared" ref="S16:S30" si="11">IF(AND(R16=1,J16=1,B16=0),"B2B",IF(AND(R16=1,J16=0,D16=0),"B2B",IF(AND(R16=2,J16=1,D16=0),"B2B",IF(AND(R16=2,J16=0,B16=0),"B2B",""))))</f>
        <v/>
      </c>
      <c r="T16" s="8" t="str">
        <f t="shared" ref="T16:T30" si="12">IF(AND(R16=1,J16=1,E16&lt;=-10),"DD Line",IF(AND(R16=1,J16=0,E16&gt;=10),"DD Line",IF(AND(R16=2,J16=1,E16&gt;=10),"DD Line",IF(AND(R16=2,J16=0,E16&lt;=-10),"DD Line",""))))</f>
        <v/>
      </c>
      <c r="U16" s="3" t="str">
        <f t="shared" ref="U16:U30" si="13">IF(AND(T16="",S16="",R16=1,J16=1),"Play "&amp;A16,IF(AND(T16="",S16="",R16=1,J16=0),"Play "&amp;C16,IF(AND(T16="",S16="",R16=2,J16=1),"Play "&amp;C16,IF(AND(T16="",S16="",R16=2,J16=0),"Play "&amp;A16,"No Play"))))</f>
        <v>No Play</v>
      </c>
    </row>
    <row r="17" spans="1:21">
      <c r="A17" s="2" t="s">
        <v>46</v>
      </c>
      <c r="B17" s="2">
        <v>6</v>
      </c>
      <c r="C17" s="2" t="s">
        <v>47</v>
      </c>
      <c r="D17" s="2">
        <v>0</v>
      </c>
      <c r="E17" s="2">
        <v>3.5</v>
      </c>
      <c r="F17" s="2">
        <v>0.52830188679199996</v>
      </c>
      <c r="G17" s="2">
        <v>0.634615384615</v>
      </c>
      <c r="H17">
        <f t="shared" si="0"/>
        <v>528</v>
      </c>
      <c r="I17">
        <f t="shared" si="1"/>
        <v>635</v>
      </c>
      <c r="J17">
        <f t="shared" si="2"/>
        <v>0</v>
      </c>
      <c r="K17">
        <f t="shared" si="3"/>
        <v>635</v>
      </c>
      <c r="L17">
        <f t="shared" si="4"/>
        <v>528</v>
      </c>
      <c r="M17">
        <f t="shared" si="5"/>
        <v>107</v>
      </c>
      <c r="N17">
        <f t="shared" si="6"/>
        <v>5.35</v>
      </c>
      <c r="O17">
        <f t="shared" si="7"/>
        <v>2.3499999999999996</v>
      </c>
      <c r="P17">
        <f t="shared" si="8"/>
        <v>-1.1500000000000004</v>
      </c>
      <c r="Q17" t="str">
        <f t="shared" si="9"/>
        <v>Play opposite</v>
      </c>
      <c r="R17">
        <f t="shared" si="10"/>
        <v>2</v>
      </c>
      <c r="S17" t="str">
        <f t="shared" si="11"/>
        <v/>
      </c>
      <c r="T17" t="str">
        <f t="shared" si="12"/>
        <v/>
      </c>
      <c r="U17" s="3" t="str">
        <f t="shared" si="13"/>
        <v>Play Hornets</v>
      </c>
    </row>
    <row r="18" spans="1:21">
      <c r="A18" s="2" t="s">
        <v>48</v>
      </c>
      <c r="B18" s="2">
        <v>0</v>
      </c>
      <c r="C18" s="2" t="s">
        <v>49</v>
      </c>
      <c r="D18" s="2">
        <v>0</v>
      </c>
      <c r="E18" s="2">
        <v>-1</v>
      </c>
      <c r="F18" s="2">
        <v>0.365384615385</v>
      </c>
      <c r="G18" s="2">
        <v>0.5</v>
      </c>
      <c r="H18">
        <f t="shared" si="0"/>
        <v>365</v>
      </c>
      <c r="I18">
        <f t="shared" si="1"/>
        <v>500</v>
      </c>
      <c r="J18">
        <f t="shared" si="2"/>
        <v>0</v>
      </c>
      <c r="K18">
        <f t="shared" si="3"/>
        <v>500</v>
      </c>
      <c r="L18">
        <f t="shared" si="4"/>
        <v>365</v>
      </c>
      <c r="M18">
        <f t="shared" si="5"/>
        <v>135</v>
      </c>
      <c r="N18">
        <f t="shared" si="6"/>
        <v>6.75</v>
      </c>
      <c r="O18">
        <f t="shared" si="7"/>
        <v>3.75</v>
      </c>
      <c r="P18">
        <f t="shared" si="8"/>
        <v>4.75</v>
      </c>
      <c r="Q18" t="str">
        <f t="shared" si="9"/>
        <v>No play</v>
      </c>
      <c r="R18">
        <f t="shared" si="10"/>
        <v>0</v>
      </c>
      <c r="S18" t="str">
        <f t="shared" si="11"/>
        <v/>
      </c>
      <c r="T18" t="str">
        <f t="shared" si="12"/>
        <v/>
      </c>
      <c r="U18" s="3" t="str">
        <f t="shared" si="13"/>
        <v>No Play</v>
      </c>
    </row>
    <row r="19" spans="1:21">
      <c r="A19" s="2" t="s">
        <v>50</v>
      </c>
      <c r="B19" s="2">
        <v>5</v>
      </c>
      <c r="C19" s="2" t="s">
        <v>51</v>
      </c>
      <c r="D19" s="2">
        <v>0</v>
      </c>
      <c r="E19" s="2">
        <v>-12</v>
      </c>
      <c r="F19" s="2">
        <v>0.66666666666700003</v>
      </c>
      <c r="G19" s="2">
        <v>0.365384615385</v>
      </c>
      <c r="H19">
        <f t="shared" si="0"/>
        <v>667</v>
      </c>
      <c r="I19">
        <f t="shared" si="1"/>
        <v>365</v>
      </c>
      <c r="J19">
        <f t="shared" si="2"/>
        <v>1</v>
      </c>
      <c r="K19">
        <f t="shared" si="3"/>
        <v>667</v>
      </c>
      <c r="L19">
        <f t="shared" si="4"/>
        <v>365</v>
      </c>
      <c r="M19">
        <f t="shared" si="5"/>
        <v>302</v>
      </c>
      <c r="N19">
        <f t="shared" si="6"/>
        <v>15.1</v>
      </c>
      <c r="O19">
        <f t="shared" si="7"/>
        <v>18.100000000000001</v>
      </c>
      <c r="P19">
        <f t="shared" si="8"/>
        <v>6.1000000000000014</v>
      </c>
      <c r="Q19" t="str">
        <f t="shared" si="9"/>
        <v>No play</v>
      </c>
      <c r="R19">
        <f t="shared" si="10"/>
        <v>0</v>
      </c>
      <c r="S19" t="str">
        <f t="shared" si="11"/>
        <v/>
      </c>
      <c r="T19" t="str">
        <f t="shared" si="12"/>
        <v/>
      </c>
      <c r="U19" s="3" t="str">
        <f t="shared" si="13"/>
        <v>No Play</v>
      </c>
    </row>
    <row r="20" spans="1:21" ht="15" customHeight="1">
      <c r="A20" s="2" t="s">
        <v>52</v>
      </c>
      <c r="B20" s="2">
        <v>0</v>
      </c>
      <c r="C20" s="2" t="s">
        <v>53</v>
      </c>
      <c r="D20" s="2">
        <v>0</v>
      </c>
      <c r="E20" s="2">
        <v>-4.5</v>
      </c>
      <c r="F20" s="2">
        <v>0.60377358490599997</v>
      </c>
      <c r="G20" s="2">
        <v>0.59259259259300001</v>
      </c>
      <c r="H20">
        <f t="shared" si="0"/>
        <v>604</v>
      </c>
      <c r="I20">
        <f t="shared" si="1"/>
        <v>593</v>
      </c>
      <c r="J20">
        <f t="shared" si="2"/>
        <v>1</v>
      </c>
      <c r="K20">
        <f t="shared" si="3"/>
        <v>604</v>
      </c>
      <c r="L20">
        <f t="shared" si="4"/>
        <v>593</v>
      </c>
      <c r="M20">
        <f t="shared" si="5"/>
        <v>11</v>
      </c>
      <c r="N20">
        <f t="shared" si="6"/>
        <v>0.55000000000000004</v>
      </c>
      <c r="O20">
        <f t="shared" si="7"/>
        <v>3.55</v>
      </c>
      <c r="P20">
        <f t="shared" si="8"/>
        <v>-0.95000000000000018</v>
      </c>
      <c r="Q20" t="str">
        <f t="shared" si="9"/>
        <v>No play</v>
      </c>
      <c r="R20">
        <f t="shared" si="10"/>
        <v>0</v>
      </c>
      <c r="S20" t="str">
        <f t="shared" si="11"/>
        <v/>
      </c>
      <c r="T20" t="str">
        <f t="shared" si="12"/>
        <v/>
      </c>
      <c r="U20" s="3" t="str">
        <f t="shared" si="13"/>
        <v>No Play</v>
      </c>
    </row>
    <row r="21" spans="1:21">
      <c r="A21" s="2" t="s">
        <v>54</v>
      </c>
      <c r="B21" s="2">
        <v>0</v>
      </c>
      <c r="C21" s="2" t="s">
        <v>55</v>
      </c>
      <c r="D21" s="2">
        <v>0</v>
      </c>
      <c r="E21" s="2">
        <v>6.5</v>
      </c>
      <c r="F21" s="2">
        <v>9.4339622641500004E-2</v>
      </c>
      <c r="G21" s="2">
        <v>0.5</v>
      </c>
      <c r="H21">
        <f t="shared" si="0"/>
        <v>94</v>
      </c>
      <c r="I21">
        <f t="shared" si="1"/>
        <v>500</v>
      </c>
      <c r="J21">
        <f t="shared" si="2"/>
        <v>0</v>
      </c>
      <c r="K21">
        <f t="shared" si="3"/>
        <v>500</v>
      </c>
      <c r="L21">
        <f t="shared" si="4"/>
        <v>94</v>
      </c>
      <c r="M21">
        <f t="shared" si="5"/>
        <v>406</v>
      </c>
      <c r="N21">
        <f t="shared" si="6"/>
        <v>20.3</v>
      </c>
      <c r="O21">
        <f t="shared" si="7"/>
        <v>17.3</v>
      </c>
      <c r="P21">
        <f t="shared" si="8"/>
        <v>10.8</v>
      </c>
      <c r="Q21" t="str">
        <f t="shared" si="9"/>
        <v>play Selected</v>
      </c>
      <c r="R21">
        <f t="shared" si="10"/>
        <v>1</v>
      </c>
      <c r="S21" t="str">
        <f t="shared" si="11"/>
        <v>B2B</v>
      </c>
      <c r="T21" t="str">
        <f t="shared" si="12"/>
        <v/>
      </c>
      <c r="U21" s="3" t="str">
        <f t="shared" si="13"/>
        <v>No Play</v>
      </c>
    </row>
    <row r="22" spans="1:21">
      <c r="A22" s="2" t="s">
        <v>56</v>
      </c>
      <c r="B22" s="2">
        <v>7</v>
      </c>
      <c r="C22" s="2" t="s">
        <v>57</v>
      </c>
      <c r="D22" s="2">
        <v>5</v>
      </c>
      <c r="E22" s="2">
        <v>4</v>
      </c>
      <c r="F22" s="2">
        <v>0.34615384615400002</v>
      </c>
      <c r="G22" s="2">
        <v>0.58823529411800002</v>
      </c>
      <c r="H22">
        <f t="shared" si="0"/>
        <v>346</v>
      </c>
      <c r="I22">
        <f t="shared" si="1"/>
        <v>588</v>
      </c>
      <c r="J22">
        <f t="shared" si="2"/>
        <v>0</v>
      </c>
      <c r="K22">
        <f t="shared" si="3"/>
        <v>588</v>
      </c>
      <c r="L22">
        <f t="shared" si="4"/>
        <v>346</v>
      </c>
      <c r="M22">
        <f t="shared" si="5"/>
        <v>242</v>
      </c>
      <c r="N22">
        <f t="shared" si="6"/>
        <v>12.1</v>
      </c>
      <c r="O22">
        <f t="shared" si="7"/>
        <v>9.1</v>
      </c>
      <c r="P22">
        <f t="shared" si="8"/>
        <v>5.0999999999999996</v>
      </c>
      <c r="Q22" t="str">
        <f t="shared" si="9"/>
        <v>No play</v>
      </c>
      <c r="R22">
        <f t="shared" si="10"/>
        <v>0</v>
      </c>
      <c r="S22" t="str">
        <f t="shared" si="11"/>
        <v/>
      </c>
      <c r="T22" t="str">
        <f t="shared" si="12"/>
        <v/>
      </c>
      <c r="U22" s="3" t="str">
        <f t="shared" si="13"/>
        <v>No Play</v>
      </c>
    </row>
    <row r="23" spans="1:21">
      <c r="A23" s="2" t="s">
        <v>58</v>
      </c>
      <c r="B23" s="2">
        <v>6</v>
      </c>
      <c r="C23" s="2" t="s">
        <v>59</v>
      </c>
      <c r="D23" s="2">
        <v>0</v>
      </c>
      <c r="E23" s="2">
        <v>-7</v>
      </c>
      <c r="F23" s="2">
        <v>0.55769230769199996</v>
      </c>
      <c r="G23" s="2">
        <v>0.5</v>
      </c>
      <c r="H23">
        <f t="shared" si="0"/>
        <v>558</v>
      </c>
      <c r="I23">
        <f t="shared" si="1"/>
        <v>500</v>
      </c>
      <c r="J23">
        <f t="shared" si="2"/>
        <v>1</v>
      </c>
      <c r="K23">
        <f t="shared" si="3"/>
        <v>558</v>
      </c>
      <c r="L23">
        <f t="shared" si="4"/>
        <v>500</v>
      </c>
      <c r="M23">
        <f t="shared" si="5"/>
        <v>58</v>
      </c>
      <c r="N23">
        <f t="shared" si="6"/>
        <v>2.9</v>
      </c>
      <c r="O23">
        <f t="shared" si="7"/>
        <v>5.9</v>
      </c>
      <c r="P23">
        <f t="shared" si="8"/>
        <v>-1.0999999999999996</v>
      </c>
      <c r="Q23" t="str">
        <f t="shared" si="9"/>
        <v>Play opposite</v>
      </c>
      <c r="R23">
        <f t="shared" si="10"/>
        <v>2</v>
      </c>
      <c r="S23" t="str">
        <f t="shared" si="11"/>
        <v>B2B</v>
      </c>
      <c r="T23" t="str">
        <f t="shared" si="12"/>
        <v/>
      </c>
      <c r="U23" s="3" t="str">
        <f t="shared" si="13"/>
        <v>No Play</v>
      </c>
    </row>
    <row r="24" spans="1:21">
      <c r="A24" s="2" t="s">
        <v>60</v>
      </c>
      <c r="B24" s="2">
        <v>0</v>
      </c>
      <c r="C24" s="2" t="s">
        <v>61</v>
      </c>
      <c r="D24" s="2">
        <v>0</v>
      </c>
      <c r="E24" s="2">
        <v>-3</v>
      </c>
      <c r="F24" s="2">
        <v>0.26923076923099998</v>
      </c>
      <c r="G24" s="2">
        <v>0.33962264150900001</v>
      </c>
      <c r="H24">
        <f t="shared" si="0"/>
        <v>269</v>
      </c>
      <c r="I24">
        <f t="shared" si="1"/>
        <v>340</v>
      </c>
      <c r="J24">
        <f t="shared" si="2"/>
        <v>0</v>
      </c>
      <c r="K24">
        <f t="shared" si="3"/>
        <v>340</v>
      </c>
      <c r="L24">
        <f t="shared" si="4"/>
        <v>269</v>
      </c>
      <c r="M24">
        <f t="shared" si="5"/>
        <v>71</v>
      </c>
      <c r="N24">
        <f t="shared" si="6"/>
        <v>3.55</v>
      </c>
      <c r="O24">
        <f t="shared" si="7"/>
        <v>0.54999999999999982</v>
      </c>
      <c r="P24">
        <f t="shared" si="8"/>
        <v>3.55</v>
      </c>
      <c r="Q24" t="str">
        <f t="shared" si="9"/>
        <v>No play</v>
      </c>
      <c r="R24">
        <f t="shared" si="10"/>
        <v>0</v>
      </c>
      <c r="S24" t="str">
        <f t="shared" si="11"/>
        <v/>
      </c>
      <c r="T24" t="str">
        <f t="shared" si="12"/>
        <v/>
      </c>
      <c r="U24" s="3" t="str">
        <f t="shared" si="13"/>
        <v>No Play</v>
      </c>
    </row>
    <row r="25" spans="1:21">
      <c r="A25" s="2" t="s">
        <v>62</v>
      </c>
      <c r="B25" s="2">
        <v>7</v>
      </c>
      <c r="C25" s="2" t="s">
        <v>63</v>
      </c>
      <c r="D25" s="2">
        <v>0</v>
      </c>
      <c r="E25" s="2">
        <v>-4</v>
      </c>
      <c r="F25" s="2">
        <v>0.34</v>
      </c>
      <c r="G25" s="2">
        <v>0.24074074074099999</v>
      </c>
      <c r="H25">
        <f t="shared" si="0"/>
        <v>340</v>
      </c>
      <c r="I25">
        <f t="shared" si="1"/>
        <v>241</v>
      </c>
      <c r="J25">
        <f t="shared" si="2"/>
        <v>1</v>
      </c>
      <c r="K25">
        <f t="shared" si="3"/>
        <v>340</v>
      </c>
      <c r="L25">
        <f t="shared" si="4"/>
        <v>241</v>
      </c>
      <c r="M25">
        <f t="shared" si="5"/>
        <v>99</v>
      </c>
      <c r="N25">
        <f t="shared" si="6"/>
        <v>4.95</v>
      </c>
      <c r="O25">
        <f t="shared" si="7"/>
        <v>7.95</v>
      </c>
      <c r="P25">
        <f t="shared" si="8"/>
        <v>3.95</v>
      </c>
      <c r="Q25" t="str">
        <f t="shared" si="9"/>
        <v>No play</v>
      </c>
      <c r="R25">
        <f t="shared" si="10"/>
        <v>0</v>
      </c>
      <c r="S25" t="str">
        <f t="shared" si="11"/>
        <v/>
      </c>
      <c r="T25" t="str">
        <f t="shared" si="12"/>
        <v/>
      </c>
      <c r="U25" s="3" t="str">
        <f t="shared" si="13"/>
        <v>No Play</v>
      </c>
    </row>
    <row r="26" spans="1:21">
      <c r="A26" s="2"/>
      <c r="B26" s="2"/>
      <c r="C26" s="2"/>
      <c r="D26" s="2"/>
      <c r="E26" s="2"/>
      <c r="F26" s="2"/>
      <c r="G26" s="2"/>
      <c r="H26">
        <f t="shared" si="0"/>
        <v>0</v>
      </c>
      <c r="I26">
        <f t="shared" si="1"/>
        <v>0</v>
      </c>
      <c r="J26">
        <f t="shared" si="2"/>
        <v>0</v>
      </c>
      <c r="K26">
        <f t="shared" si="3"/>
        <v>0</v>
      </c>
      <c r="L26">
        <f t="shared" si="4"/>
        <v>0</v>
      </c>
      <c r="M26">
        <f t="shared" si="5"/>
        <v>0</v>
      </c>
      <c r="N26">
        <f t="shared" si="6"/>
        <v>0</v>
      </c>
      <c r="O26">
        <f t="shared" si="7"/>
        <v>-3</v>
      </c>
      <c r="P26">
        <f t="shared" si="8"/>
        <v>-3</v>
      </c>
      <c r="Q26" t="str">
        <f t="shared" si="9"/>
        <v>Play opposite</v>
      </c>
      <c r="R26">
        <f t="shared" si="10"/>
        <v>2</v>
      </c>
      <c r="S26" t="str">
        <f t="shared" si="11"/>
        <v>B2B</v>
      </c>
      <c r="T26" t="str">
        <f t="shared" si="12"/>
        <v/>
      </c>
      <c r="U26" s="3" t="str">
        <f t="shared" si="13"/>
        <v>No Play</v>
      </c>
    </row>
    <row r="27" spans="1:21">
      <c r="A27" s="2"/>
      <c r="B27" s="2"/>
      <c r="C27" s="2"/>
      <c r="D27" s="2"/>
      <c r="E27" s="2"/>
      <c r="F27" s="2"/>
      <c r="G27" s="2"/>
      <c r="H27">
        <f t="shared" si="0"/>
        <v>0</v>
      </c>
      <c r="I27">
        <f t="shared" si="1"/>
        <v>0</v>
      </c>
      <c r="J27">
        <f t="shared" si="2"/>
        <v>0</v>
      </c>
      <c r="K27">
        <f t="shared" si="3"/>
        <v>0</v>
      </c>
      <c r="L27">
        <f t="shared" si="4"/>
        <v>0</v>
      </c>
      <c r="M27">
        <f t="shared" si="5"/>
        <v>0</v>
      </c>
      <c r="N27">
        <f t="shared" si="6"/>
        <v>0</v>
      </c>
      <c r="O27">
        <f t="shared" si="7"/>
        <v>-3</v>
      </c>
      <c r="P27">
        <f t="shared" si="8"/>
        <v>-3</v>
      </c>
      <c r="Q27" t="str">
        <f t="shared" si="9"/>
        <v>Play opposite</v>
      </c>
      <c r="R27">
        <f t="shared" si="10"/>
        <v>2</v>
      </c>
      <c r="S27" t="str">
        <f t="shared" si="11"/>
        <v>B2B</v>
      </c>
      <c r="T27" t="str">
        <f t="shared" si="12"/>
        <v/>
      </c>
      <c r="U27" s="3" t="str">
        <f t="shared" si="13"/>
        <v>No Play</v>
      </c>
    </row>
    <row r="28" spans="1:21">
      <c r="A28" s="2"/>
      <c r="B28" s="2"/>
      <c r="C28" s="2"/>
      <c r="D28" s="2"/>
      <c r="E28" s="2"/>
      <c r="F28" s="2"/>
      <c r="G28" s="2"/>
      <c r="H28">
        <f t="shared" si="0"/>
        <v>0</v>
      </c>
      <c r="I28">
        <f t="shared" si="1"/>
        <v>0</v>
      </c>
      <c r="J28">
        <f t="shared" si="2"/>
        <v>0</v>
      </c>
      <c r="K28">
        <f t="shared" si="3"/>
        <v>0</v>
      </c>
      <c r="L28">
        <f t="shared" si="4"/>
        <v>0</v>
      </c>
      <c r="M28">
        <f t="shared" si="5"/>
        <v>0</v>
      </c>
      <c r="N28">
        <f t="shared" si="6"/>
        <v>0</v>
      </c>
      <c r="O28">
        <f t="shared" si="7"/>
        <v>-3</v>
      </c>
      <c r="P28">
        <f t="shared" si="8"/>
        <v>-3</v>
      </c>
      <c r="Q28" t="str">
        <f t="shared" si="9"/>
        <v>Play opposite</v>
      </c>
      <c r="R28">
        <f t="shared" si="10"/>
        <v>2</v>
      </c>
      <c r="S28" t="str">
        <f t="shared" si="11"/>
        <v>B2B</v>
      </c>
      <c r="T28" t="str">
        <f t="shared" si="12"/>
        <v/>
      </c>
      <c r="U28" s="3" t="str">
        <f t="shared" si="13"/>
        <v>No Play</v>
      </c>
    </row>
    <row r="29" spans="1:21">
      <c r="A29" s="2"/>
      <c r="B29" s="2"/>
      <c r="C29" s="2"/>
      <c r="D29" s="2"/>
      <c r="E29" s="2"/>
      <c r="F29" s="2"/>
      <c r="G29" s="2"/>
      <c r="H29">
        <f t="shared" si="0"/>
        <v>0</v>
      </c>
      <c r="I29">
        <f t="shared" si="1"/>
        <v>0</v>
      </c>
      <c r="J29">
        <f t="shared" si="2"/>
        <v>0</v>
      </c>
      <c r="K29">
        <f t="shared" si="3"/>
        <v>0</v>
      </c>
      <c r="L29">
        <f t="shared" si="4"/>
        <v>0</v>
      </c>
      <c r="M29">
        <f t="shared" si="5"/>
        <v>0</v>
      </c>
      <c r="N29">
        <f t="shared" si="6"/>
        <v>0</v>
      </c>
      <c r="O29">
        <f t="shared" si="7"/>
        <v>-3</v>
      </c>
      <c r="P29">
        <f t="shared" si="8"/>
        <v>-3</v>
      </c>
      <c r="Q29" t="str">
        <f t="shared" si="9"/>
        <v>Play opposite</v>
      </c>
      <c r="R29">
        <f t="shared" si="10"/>
        <v>2</v>
      </c>
      <c r="S29" t="str">
        <f t="shared" si="11"/>
        <v>B2B</v>
      </c>
      <c r="T29" t="str">
        <f t="shared" si="12"/>
        <v/>
      </c>
      <c r="U29" s="3" t="str">
        <f t="shared" si="13"/>
        <v>No Play</v>
      </c>
    </row>
    <row r="30" spans="1:21" ht="15.75" thickBot="1">
      <c r="A30" s="2"/>
      <c r="B30" s="2"/>
      <c r="C30" s="2"/>
      <c r="D30" s="2"/>
      <c r="E30" s="2"/>
      <c r="F30" s="2"/>
      <c r="G30" s="2"/>
      <c r="H30">
        <f t="shared" si="0"/>
        <v>0</v>
      </c>
      <c r="I30">
        <f t="shared" si="1"/>
        <v>0</v>
      </c>
      <c r="J30">
        <f t="shared" si="2"/>
        <v>0</v>
      </c>
      <c r="K30">
        <f t="shared" si="3"/>
        <v>0</v>
      </c>
      <c r="L30">
        <f t="shared" si="4"/>
        <v>0</v>
      </c>
      <c r="M30">
        <f t="shared" si="5"/>
        <v>0</v>
      </c>
      <c r="N30">
        <f t="shared" si="6"/>
        <v>0</v>
      </c>
      <c r="O30">
        <f t="shared" si="7"/>
        <v>-3</v>
      </c>
      <c r="P30">
        <f t="shared" si="8"/>
        <v>-3</v>
      </c>
      <c r="Q30" t="str">
        <f t="shared" si="9"/>
        <v>Play opposite</v>
      </c>
      <c r="R30">
        <f t="shared" si="10"/>
        <v>2</v>
      </c>
      <c r="S30" t="str">
        <f t="shared" si="11"/>
        <v>B2B</v>
      </c>
      <c r="T30" t="str">
        <f t="shared" si="12"/>
        <v/>
      </c>
      <c r="U30" s="39" t="str">
        <f t="shared" si="13"/>
        <v>No Play</v>
      </c>
    </row>
    <row r="31" spans="1:21" ht="15.75" thickTop="1"/>
    <row r="38" spans="1:1">
      <c r="A38" s="28"/>
    </row>
    <row r="39" spans="1:1">
      <c r="A39" s="28"/>
    </row>
  </sheetData>
  <mergeCells count="1">
    <mergeCell ref="A13:G13"/>
  </mergeCells>
  <hyperlinks>
    <hyperlink ref="A9" r:id="rId1"/>
    <hyperlink ref="A14" r:id="rId2" display="http://killersports.com/nba.py/query?sort=Home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B14" r:id="rId3" display="http://killersports.com/nba.py/query?sort=Home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C14" r:id="rId4" display="http://killersports.com/nba.py/query?sort=Road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D14" r:id="rId5" display="http://killersports.com/nba.py/query?sort=Road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E14" r:id="rId6" display="http://killersports.com/nba.py/query?sort=Home%20Lin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F14" r:id="rId7" display="http://killersports.com/nba.py/query?sort=Home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G14" r:id="rId8" display="http://killersports.com/nba.py/query?sort=Road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0and%20site%3Dhome&amp;max_rows=100&amp;show_unplayed=20&amp;sid=guest"/>
  </hyperlinks>
  <pageMargins left="0.7" right="0.7" top="0.75" bottom="0.75" header="0.3" footer="0.3"/>
  <pageSetup orientation="portrait" horizontalDpi="4294967294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</dc:creator>
  <cp:lastModifiedBy>Bart</cp:lastModifiedBy>
  <dcterms:created xsi:type="dcterms:W3CDTF">2010-01-26T03:03:37Z</dcterms:created>
  <dcterms:modified xsi:type="dcterms:W3CDTF">2010-02-17T20:59:40Z</dcterms:modified>
</cp:coreProperties>
</file>