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 activeTab="1"/>
  </bookViews>
  <sheets>
    <sheet name="Sheet1" sheetId="1" r:id="rId1"/>
    <sheet name="Week7" sheetId="2" r:id="rId2"/>
    <sheet name="Week6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9" i="3" l="1"/>
  <c r="D55" i="3"/>
  <c r="D50" i="3"/>
  <c r="D45" i="3"/>
  <c r="D41" i="3"/>
  <c r="D37" i="3"/>
  <c r="D33" i="3"/>
  <c r="D29" i="3"/>
  <c r="D25" i="3"/>
  <c r="D21" i="3"/>
  <c r="D17" i="3"/>
  <c r="D13" i="3"/>
  <c r="D9" i="3"/>
  <c r="D5" i="3"/>
  <c r="C59" i="3"/>
  <c r="B59" i="3"/>
  <c r="E59" i="3" s="1"/>
  <c r="L58" i="3"/>
  <c r="H58" i="3"/>
  <c r="D58" i="3"/>
  <c r="I58" i="3" s="1"/>
  <c r="L57" i="3"/>
  <c r="H57" i="3"/>
  <c r="D57" i="3"/>
  <c r="I57" i="3" s="1"/>
  <c r="C55" i="3"/>
  <c r="B55" i="3"/>
  <c r="E55" i="3" s="1"/>
  <c r="L54" i="3"/>
  <c r="H54" i="3"/>
  <c r="D54" i="3"/>
  <c r="I54" i="3" s="1"/>
  <c r="L53" i="3"/>
  <c r="H53" i="3"/>
  <c r="D53" i="3"/>
  <c r="I53" i="3" s="1"/>
  <c r="C50" i="3"/>
  <c r="B50" i="3"/>
  <c r="L49" i="3"/>
  <c r="H49" i="3"/>
  <c r="D49" i="3"/>
  <c r="I49" i="3" s="1"/>
  <c r="L48" i="3"/>
  <c r="H48" i="3"/>
  <c r="D48" i="3"/>
  <c r="I48" i="3" s="1"/>
  <c r="C45" i="3"/>
  <c r="E45" i="3" s="1"/>
  <c r="B45" i="3"/>
  <c r="L44" i="3"/>
  <c r="I44" i="3"/>
  <c r="H44" i="3"/>
  <c r="D44" i="3"/>
  <c r="L43" i="3"/>
  <c r="I43" i="3"/>
  <c r="H43" i="3"/>
  <c r="D43" i="3"/>
  <c r="C41" i="3"/>
  <c r="B41" i="3"/>
  <c r="E41" i="3" s="1"/>
  <c r="L40" i="3"/>
  <c r="H40" i="3"/>
  <c r="D40" i="3"/>
  <c r="I40" i="3" s="1"/>
  <c r="L39" i="3"/>
  <c r="H39" i="3"/>
  <c r="D39" i="3"/>
  <c r="I39" i="3" s="1"/>
  <c r="C37" i="3"/>
  <c r="B37" i="3"/>
  <c r="E37" i="3" s="1"/>
  <c r="L36" i="3"/>
  <c r="H36" i="3"/>
  <c r="D36" i="3"/>
  <c r="I36" i="3" s="1"/>
  <c r="L35" i="3"/>
  <c r="I35" i="3"/>
  <c r="H35" i="3"/>
  <c r="D35" i="3"/>
  <c r="C33" i="3"/>
  <c r="E33" i="3" s="1"/>
  <c r="B33" i="3"/>
  <c r="L32" i="3"/>
  <c r="H32" i="3"/>
  <c r="D32" i="3"/>
  <c r="I32" i="3" s="1"/>
  <c r="L31" i="3"/>
  <c r="H31" i="3"/>
  <c r="D31" i="3"/>
  <c r="I31" i="3" s="1"/>
  <c r="C29" i="3"/>
  <c r="B29" i="3"/>
  <c r="E29" i="3" s="1"/>
  <c r="L28" i="3"/>
  <c r="H28" i="3"/>
  <c r="D28" i="3"/>
  <c r="I28" i="3" s="1"/>
  <c r="L27" i="3"/>
  <c r="H27" i="3"/>
  <c r="D27" i="3"/>
  <c r="I27" i="3" s="1"/>
  <c r="C25" i="3"/>
  <c r="B25" i="3"/>
  <c r="L24" i="3"/>
  <c r="I24" i="3"/>
  <c r="H24" i="3"/>
  <c r="D24" i="3"/>
  <c r="L23" i="3"/>
  <c r="H23" i="3"/>
  <c r="D23" i="3"/>
  <c r="I23" i="3" s="1"/>
  <c r="C21" i="3"/>
  <c r="B21" i="3"/>
  <c r="E21" i="3" s="1"/>
  <c r="L20" i="3"/>
  <c r="H20" i="3"/>
  <c r="D20" i="3"/>
  <c r="I20" i="3" s="1"/>
  <c r="L19" i="3"/>
  <c r="I19" i="3"/>
  <c r="H19" i="3"/>
  <c r="D19" i="3"/>
  <c r="C17" i="3"/>
  <c r="B17" i="3"/>
  <c r="E17" i="3" s="1"/>
  <c r="L16" i="3"/>
  <c r="H16" i="3"/>
  <c r="D16" i="3"/>
  <c r="I16" i="3" s="1"/>
  <c r="L15" i="3"/>
  <c r="H15" i="3"/>
  <c r="D15" i="3"/>
  <c r="I15" i="3" s="1"/>
  <c r="C13" i="3"/>
  <c r="B13" i="3"/>
  <c r="L12" i="3"/>
  <c r="H12" i="3"/>
  <c r="D12" i="3"/>
  <c r="I12" i="3" s="1"/>
  <c r="L11" i="3"/>
  <c r="H11" i="3"/>
  <c r="D11" i="3"/>
  <c r="I11" i="3" s="1"/>
  <c r="E9" i="3"/>
  <c r="C9" i="3"/>
  <c r="B9" i="3"/>
  <c r="L8" i="3"/>
  <c r="H8" i="3"/>
  <c r="D8" i="3"/>
  <c r="I8" i="3" s="1"/>
  <c r="L7" i="3"/>
  <c r="H7" i="3"/>
  <c r="D7" i="3"/>
  <c r="I7" i="3" s="1"/>
  <c r="C5" i="3"/>
  <c r="B5" i="3"/>
  <c r="L4" i="3"/>
  <c r="H4" i="3"/>
  <c r="D4" i="3"/>
  <c r="I4" i="3" s="1"/>
  <c r="L3" i="3"/>
  <c r="H3" i="3"/>
  <c r="D3" i="3"/>
  <c r="I3" i="3" s="1"/>
  <c r="L58" i="2"/>
  <c r="L57" i="2"/>
  <c r="L59" i="2" s="1"/>
  <c r="L54" i="2"/>
  <c r="L55" i="2" s="1"/>
  <c r="L53" i="2"/>
  <c r="L49" i="2"/>
  <c r="L48" i="2"/>
  <c r="L44" i="2"/>
  <c r="L45" i="2" s="1"/>
  <c r="L43" i="2"/>
  <c r="L40" i="2"/>
  <c r="L39" i="2"/>
  <c r="L41" i="2" s="1"/>
  <c r="L36" i="2"/>
  <c r="L37" i="2" s="1"/>
  <c r="L35" i="2"/>
  <c r="L32" i="2"/>
  <c r="L31" i="2"/>
  <c r="L28" i="2"/>
  <c r="L29" i="2" s="1"/>
  <c r="L27" i="2"/>
  <c r="L24" i="2"/>
  <c r="L23" i="2"/>
  <c r="L25" i="2" s="1"/>
  <c r="L20" i="2"/>
  <c r="L21" i="2" s="1"/>
  <c r="L19" i="2"/>
  <c r="L16" i="2"/>
  <c r="L15" i="2"/>
  <c r="L12" i="2"/>
  <c r="L13" i="2" s="1"/>
  <c r="L11" i="2"/>
  <c r="L8" i="2"/>
  <c r="L7" i="2"/>
  <c r="L9" i="2" s="1"/>
  <c r="L3" i="2"/>
  <c r="L4" i="2"/>
  <c r="H58" i="2"/>
  <c r="H57" i="2"/>
  <c r="H54" i="2"/>
  <c r="H53" i="2"/>
  <c r="H49" i="2"/>
  <c r="H48" i="2"/>
  <c r="H44" i="2"/>
  <c r="H43" i="2"/>
  <c r="H40" i="2"/>
  <c r="H39" i="2"/>
  <c r="H36" i="2"/>
  <c r="H35" i="2"/>
  <c r="H32" i="2"/>
  <c r="H31" i="2"/>
  <c r="H28" i="2"/>
  <c r="H27" i="2"/>
  <c r="H24" i="2"/>
  <c r="H23" i="2"/>
  <c r="H20" i="2"/>
  <c r="H19" i="2"/>
  <c r="H16" i="2"/>
  <c r="H15" i="2"/>
  <c r="H12" i="2"/>
  <c r="H11" i="2"/>
  <c r="H8" i="2"/>
  <c r="H7" i="2"/>
  <c r="H4" i="2"/>
  <c r="H3" i="2"/>
  <c r="C59" i="2"/>
  <c r="B59" i="2"/>
  <c r="E59" i="2" s="1"/>
  <c r="D58" i="2"/>
  <c r="I58" i="2" s="1"/>
  <c r="D57" i="2"/>
  <c r="I57" i="2" s="1"/>
  <c r="D54" i="2"/>
  <c r="I54" i="2" s="1"/>
  <c r="D53" i="2"/>
  <c r="I53" i="2" s="1"/>
  <c r="D49" i="2"/>
  <c r="I49" i="2" s="1"/>
  <c r="D48" i="2"/>
  <c r="I48" i="2" s="1"/>
  <c r="D44" i="2"/>
  <c r="I44" i="2" s="1"/>
  <c r="D43" i="2"/>
  <c r="I43" i="2" s="1"/>
  <c r="D40" i="2"/>
  <c r="I40" i="2" s="1"/>
  <c r="D39" i="2"/>
  <c r="I39" i="2" s="1"/>
  <c r="D36" i="2"/>
  <c r="I36" i="2" s="1"/>
  <c r="D35" i="2"/>
  <c r="I35" i="2" s="1"/>
  <c r="D32" i="2"/>
  <c r="I32" i="2" s="1"/>
  <c r="D31" i="2"/>
  <c r="I31" i="2" s="1"/>
  <c r="D28" i="2"/>
  <c r="I28" i="2" s="1"/>
  <c r="D27" i="2"/>
  <c r="I27" i="2" s="1"/>
  <c r="D24" i="2"/>
  <c r="I24" i="2" s="1"/>
  <c r="D23" i="2"/>
  <c r="I23" i="2" s="1"/>
  <c r="D20" i="2"/>
  <c r="I20" i="2" s="1"/>
  <c r="D19" i="2"/>
  <c r="I19" i="2" s="1"/>
  <c r="D16" i="2"/>
  <c r="I16" i="2" s="1"/>
  <c r="D15" i="2"/>
  <c r="I15" i="2" s="1"/>
  <c r="D12" i="2"/>
  <c r="I12" i="2" s="1"/>
  <c r="D11" i="2"/>
  <c r="I11" i="2" s="1"/>
  <c r="D8" i="2"/>
  <c r="I8" i="2" s="1"/>
  <c r="D7" i="2"/>
  <c r="I7" i="2" s="1"/>
  <c r="D4" i="2"/>
  <c r="I4" i="2" s="1"/>
  <c r="D3" i="2"/>
  <c r="I3" i="2" s="1"/>
  <c r="C55" i="2"/>
  <c r="C50" i="2"/>
  <c r="C45" i="2"/>
  <c r="C41" i="2"/>
  <c r="C37" i="2"/>
  <c r="C33" i="2"/>
  <c r="C29" i="2"/>
  <c r="C25" i="2"/>
  <c r="C21" i="2"/>
  <c r="C17" i="2"/>
  <c r="C13" i="2"/>
  <c r="C9" i="2"/>
  <c r="C5" i="2"/>
  <c r="B55" i="2"/>
  <c r="B50" i="2"/>
  <c r="D50" i="2" s="1"/>
  <c r="B45" i="2"/>
  <c r="D45" i="2" s="1"/>
  <c r="B41" i="2"/>
  <c r="D41" i="2" s="1"/>
  <c r="B37" i="2"/>
  <c r="B33" i="2"/>
  <c r="D33" i="2" s="1"/>
  <c r="B29" i="2"/>
  <c r="D29" i="2" s="1"/>
  <c r="B25" i="2"/>
  <c r="D25" i="2" s="1"/>
  <c r="B21" i="2"/>
  <c r="B17" i="2"/>
  <c r="D17" i="2" s="1"/>
  <c r="B13" i="2"/>
  <c r="D13" i="2" s="1"/>
  <c r="B9" i="2"/>
  <c r="D9" i="2" s="1"/>
  <c r="B5" i="2"/>
  <c r="B128" i="1"/>
  <c r="B124" i="1"/>
  <c r="B123" i="1"/>
  <c r="A116" i="1"/>
  <c r="A115" i="1"/>
  <c r="D110" i="1"/>
  <c r="D109" i="1"/>
  <c r="D108" i="1"/>
  <c r="D107" i="1"/>
  <c r="E102" i="1"/>
  <c r="E101" i="1"/>
  <c r="E100" i="1"/>
  <c r="E99" i="1"/>
  <c r="E98" i="1"/>
  <c r="D102" i="1"/>
  <c r="D101" i="1"/>
  <c r="D100" i="1"/>
  <c r="D99" i="1"/>
  <c r="D98" i="1"/>
  <c r="S26" i="1"/>
  <c r="G88" i="1"/>
  <c r="S36" i="1"/>
  <c r="S35" i="1"/>
  <c r="S34" i="1"/>
  <c r="S33" i="1"/>
  <c r="S32" i="1"/>
  <c r="S31" i="1"/>
  <c r="S30" i="1"/>
  <c r="S29" i="1"/>
  <c r="S28" i="1"/>
  <c r="S27" i="1"/>
  <c r="S37" i="1"/>
  <c r="S39" i="1"/>
  <c r="S38" i="1"/>
  <c r="G83" i="1"/>
  <c r="G78" i="1"/>
  <c r="G73" i="1"/>
  <c r="G68" i="1"/>
  <c r="G63" i="1"/>
  <c r="G58" i="1"/>
  <c r="G53" i="1"/>
  <c r="G48" i="1"/>
  <c r="G43" i="1"/>
  <c r="G38" i="1"/>
  <c r="G33" i="1"/>
  <c r="G27" i="1"/>
  <c r="G20" i="1"/>
  <c r="B12" i="1"/>
  <c r="A12" i="1"/>
  <c r="B6" i="1"/>
  <c r="A6" i="1"/>
  <c r="L17" i="2" l="1"/>
  <c r="L33" i="2"/>
  <c r="L50" i="2"/>
  <c r="D5" i="2"/>
  <c r="D21" i="2"/>
  <c r="D37" i="2"/>
  <c r="D55" i="2"/>
  <c r="L5" i="2"/>
  <c r="D59" i="2"/>
  <c r="E50" i="3"/>
  <c r="E25" i="3"/>
  <c r="E13" i="3"/>
  <c r="E5" i="3"/>
  <c r="L59" i="3"/>
  <c r="L55" i="3"/>
  <c r="L50" i="3"/>
  <c r="L45" i="3"/>
  <c r="L41" i="3"/>
  <c r="L37" i="3"/>
  <c r="L33" i="3"/>
  <c r="L29" i="3"/>
  <c r="L25" i="3"/>
  <c r="L21" i="3"/>
  <c r="L17" i="3"/>
  <c r="L13" i="3"/>
  <c r="L9" i="3"/>
  <c r="L5" i="3"/>
  <c r="E55" i="2"/>
  <c r="E45" i="2"/>
  <c r="E37" i="2"/>
  <c r="E29" i="2"/>
  <c r="E21" i="2"/>
  <c r="E13" i="2"/>
  <c r="E5" i="2"/>
  <c r="E17" i="2"/>
  <c r="E33" i="2"/>
  <c r="E50" i="2"/>
  <c r="E9" i="2"/>
  <c r="E25" i="2"/>
  <c r="E41" i="2"/>
  <c r="F12" i="1" l="1"/>
  <c r="G12" i="1" s="1"/>
  <c r="F13" i="1"/>
  <c r="G13" i="1" s="1"/>
</calcChain>
</file>

<file path=xl/sharedStrings.xml><?xml version="1.0" encoding="utf-8"?>
<sst xmlns="http://schemas.openxmlformats.org/spreadsheetml/2006/main" count="351" uniqueCount="85">
  <si>
    <t>off</t>
  </si>
  <si>
    <t>Def</t>
  </si>
  <si>
    <t>Off</t>
  </si>
  <si>
    <t>spd</t>
  </si>
  <si>
    <t>Diff</t>
  </si>
  <si>
    <t>Spd Rat</t>
  </si>
  <si>
    <t>ATL</t>
  </si>
  <si>
    <t>NO</t>
  </si>
  <si>
    <t>DEN</t>
  </si>
  <si>
    <t>CLE</t>
  </si>
  <si>
    <t>HOU</t>
  </si>
  <si>
    <t>JAX</t>
  </si>
  <si>
    <t>DET</t>
  </si>
  <si>
    <t>CHI</t>
  </si>
  <si>
    <t>TEN</t>
  </si>
  <si>
    <t>MIA</t>
  </si>
  <si>
    <t>NYJ</t>
  </si>
  <si>
    <t>WAS</t>
  </si>
  <si>
    <t>CIN</t>
  </si>
  <si>
    <t>BUF</t>
  </si>
  <si>
    <t>MIN</t>
  </si>
  <si>
    <t>KC</t>
  </si>
  <si>
    <t>SEA</t>
  </si>
  <si>
    <t>CAR</t>
  </si>
  <si>
    <t>BAL</t>
  </si>
  <si>
    <t>SF</t>
  </si>
  <si>
    <t>_1.5</t>
  </si>
  <si>
    <t>GB</t>
  </si>
  <si>
    <t>SD</t>
  </si>
  <si>
    <t>NE</t>
  </si>
  <si>
    <t>IND</t>
  </si>
  <si>
    <t>PHI</t>
  </si>
  <si>
    <t>NYG</t>
  </si>
  <si>
    <t>FAV Spd Ratio</t>
  </si>
  <si>
    <t>Spread</t>
  </si>
  <si>
    <t>Rating</t>
  </si>
  <si>
    <t>QBR</t>
  </si>
  <si>
    <t>ARZ</t>
  </si>
  <si>
    <t>PIT</t>
  </si>
  <si>
    <t>LOS</t>
  </si>
  <si>
    <t>Play By Play</t>
  </si>
  <si>
    <t>Pick</t>
  </si>
  <si>
    <t>LOS Underdog</t>
  </si>
  <si>
    <t>QBR Underdog</t>
  </si>
  <si>
    <t>Common</t>
  </si>
  <si>
    <t>Favorite  Spread Ratio</t>
  </si>
  <si>
    <t>Favorite</t>
  </si>
  <si>
    <t>ARZ -3</t>
  </si>
  <si>
    <t>TEN -2.5</t>
  </si>
  <si>
    <t>BAL -2.5</t>
  </si>
  <si>
    <t>JAX (+1.5)</t>
  </si>
  <si>
    <t>BUF (+3.5)</t>
  </si>
  <si>
    <t>CHI (+3)</t>
  </si>
  <si>
    <t>ARZ(-3)</t>
  </si>
  <si>
    <t>TEN(-2.5)</t>
  </si>
  <si>
    <t>BUF(+3.5)</t>
  </si>
  <si>
    <t>JAX(+1.5)</t>
  </si>
  <si>
    <t>STL</t>
  </si>
  <si>
    <t>Opp Off</t>
  </si>
  <si>
    <t>Opp Def</t>
  </si>
  <si>
    <t>Overall</t>
  </si>
  <si>
    <t>TB</t>
  </si>
  <si>
    <t>OAK</t>
  </si>
  <si>
    <t>DAL</t>
  </si>
  <si>
    <t>Pressure Success</t>
  </si>
  <si>
    <t>Overall Rating</t>
  </si>
  <si>
    <t>Team</t>
  </si>
  <si>
    <t>Favorite's Advantage</t>
  </si>
  <si>
    <t>Pass Prot. Failure</t>
  </si>
  <si>
    <t>Fav Adv</t>
  </si>
  <si>
    <t>Offense</t>
  </si>
  <si>
    <t>Defense</t>
  </si>
  <si>
    <t>Combined</t>
  </si>
  <si>
    <t>QB's Chance</t>
  </si>
  <si>
    <t>Of Underperforming</t>
  </si>
  <si>
    <t>(4-1) Underdogs</t>
  </si>
  <si>
    <t>(3-2) Favorites 11%&gt;</t>
  </si>
  <si>
    <t>Favorite's</t>
  </si>
  <si>
    <t>Advantage</t>
  </si>
  <si>
    <t>Actual Performance</t>
  </si>
  <si>
    <t xml:space="preserve">56% Comp, Sacked 3 times, 3 INTS, 5.27 YPP </t>
  </si>
  <si>
    <t>59% Comp, Sacked 2 times, 6.95 ypp</t>
  </si>
  <si>
    <t>56% Comp, Sacked 3 times, 2 INTS, 6.0 ypp</t>
  </si>
  <si>
    <t>(6-3) Underdog Better</t>
  </si>
  <si>
    <t>(4-1) Underdog Better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</si>
</sst>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0" fontId="3" fillId="3" borderId="0" xfId="0" applyFont="1" applyFill="1"/>
    <xf numFmtId="0" fontId="0" fillId="3" borderId="0" xfId="0" applyFill="1"/>
    <xf numFmtId="0" fontId="3" fillId="0" borderId="0" xfId="0" applyFont="1" applyFill="1"/>
    <xf numFmtId="0" fontId="0" fillId="0" borderId="0" xfId="0" applyFill="1"/>
    <xf numFmtId="0" fontId="2" fillId="0" borderId="0" xfId="0" applyFont="1"/>
    <xf numFmtId="0" fontId="0" fillId="0" borderId="1" xfId="0" applyBorder="1"/>
    <xf numFmtId="0" fontId="0" fillId="3" borderId="1" xfId="0" applyFill="1" applyBorder="1"/>
    <xf numFmtId="0" fontId="0" fillId="0" borderId="1" xfId="0" applyFill="1" applyBorder="1"/>
    <xf numFmtId="0" fontId="3" fillId="3" borderId="1" xfId="0" applyFont="1" applyFill="1" applyBorder="1"/>
    <xf numFmtId="0" fontId="4" fillId="5" borderId="1" xfId="0" applyFont="1" applyFill="1" applyBorder="1"/>
    <xf numFmtId="0" fontId="2" fillId="3" borderId="1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0" borderId="1" xfId="0" applyFont="1" applyBorder="1"/>
    <xf numFmtId="164" fontId="0" fillId="0" borderId="0" xfId="0" applyNumberFormat="1"/>
    <xf numFmtId="165" fontId="2" fillId="0" borderId="0" xfId="0" applyNumberFormat="1" applyFont="1"/>
    <xf numFmtId="0" fontId="0" fillId="3" borderId="2" xfId="0" applyFill="1" applyBorder="1"/>
    <xf numFmtId="0" fontId="0" fillId="3" borderId="0" xfId="0" applyFill="1" applyAlignment="1">
      <alignment horizontal="center"/>
    </xf>
    <xf numFmtId="0" fontId="5" fillId="3" borderId="2" xfId="0" applyFont="1" applyFill="1" applyBorder="1"/>
    <xf numFmtId="0" fontId="0" fillId="3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2" borderId="1" xfId="0" applyFont="1" applyFill="1" applyBorder="1"/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/>
    <xf numFmtId="0" fontId="2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6" borderId="1" xfId="0" applyFill="1" applyBorder="1"/>
    <xf numFmtId="0" fontId="6" fillId="0" borderId="1" xfId="0" applyFont="1" applyFill="1" applyBorder="1"/>
    <xf numFmtId="9" fontId="0" fillId="0" borderId="0" xfId="0" applyNumberFormat="1"/>
    <xf numFmtId="9" fontId="1" fillId="0" borderId="1" xfId="1" applyFont="1" applyBorder="1" applyAlignment="1">
      <alignment horizontal="center"/>
    </xf>
    <xf numFmtId="9" fontId="4" fillId="0" borderId="1" xfId="1" applyFont="1" applyBorder="1" applyAlignment="1">
      <alignment horizontal="center"/>
    </xf>
    <xf numFmtId="0" fontId="4" fillId="0" borderId="1" xfId="0" applyFont="1" applyFill="1" applyBorder="1"/>
    <xf numFmtId="9" fontId="6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9" fontId="5" fillId="0" borderId="1" xfId="1" applyFont="1" applyBorder="1" applyAlignment="1">
      <alignment horizontal="center"/>
    </xf>
    <xf numFmtId="0" fontId="4" fillId="3" borderId="1" xfId="0" applyFont="1" applyFill="1" applyBorder="1"/>
    <xf numFmtId="9" fontId="4" fillId="0" borderId="1" xfId="1" applyFont="1" applyFill="1" applyBorder="1" applyAlignment="1">
      <alignment horizontal="center"/>
    </xf>
    <xf numFmtId="9" fontId="5" fillId="0" borderId="1" xfId="1" applyFont="1" applyFill="1" applyBorder="1" applyAlignment="1">
      <alignment horizontal="center"/>
    </xf>
    <xf numFmtId="9" fontId="6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9" fontId="4" fillId="0" borderId="1" xfId="0" applyNumberFormat="1" applyFont="1" applyFill="1" applyBorder="1"/>
    <xf numFmtId="9" fontId="4" fillId="0" borderId="1" xfId="0" applyNumberFormat="1" applyFont="1" applyFill="1" applyBorder="1" applyAlignment="1">
      <alignment horizontal="center"/>
    </xf>
    <xf numFmtId="0" fontId="4" fillId="4" borderId="1" xfId="0" applyFont="1" applyFill="1" applyBorder="1"/>
    <xf numFmtId="9" fontId="4" fillId="4" borderId="1" xfId="1" applyFont="1" applyFill="1" applyBorder="1" applyAlignment="1">
      <alignment horizontal="center"/>
    </xf>
    <xf numFmtId="9" fontId="2" fillId="4" borderId="1" xfId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9" fontId="4" fillId="4" borderId="1" xfId="0" applyNumberFormat="1" applyFont="1" applyFill="1" applyBorder="1"/>
    <xf numFmtId="9" fontId="4" fillId="4" borderId="1" xfId="0" applyNumberFormat="1" applyFont="1" applyFill="1" applyBorder="1" applyAlignment="1">
      <alignment horizontal="center"/>
    </xf>
    <xf numFmtId="9" fontId="7" fillId="4" borderId="1" xfId="1" applyFont="1" applyFill="1" applyBorder="1" applyAlignment="1">
      <alignment horizontal="center"/>
    </xf>
    <xf numFmtId="9" fontId="0" fillId="0" borderId="1" xfId="0" applyNumberFormat="1" applyFont="1" applyBorder="1"/>
    <xf numFmtId="9" fontId="0" fillId="0" borderId="1" xfId="0" applyNumberFormat="1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9" fontId="0" fillId="4" borderId="1" xfId="0" applyNumberFormat="1" applyFont="1" applyFill="1" applyBorder="1"/>
    <xf numFmtId="9" fontId="0" fillId="4" borderId="1" xfId="0" applyNumberFormat="1" applyFont="1" applyFill="1" applyBorder="1" applyAlignment="1">
      <alignment horizontal="center"/>
    </xf>
    <xf numFmtId="9" fontId="1" fillId="4" borderId="1" xfId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9" fontId="4" fillId="0" borderId="1" xfId="0" applyNumberFormat="1" applyFont="1" applyBorder="1"/>
    <xf numFmtId="9" fontId="4" fillId="0" borderId="1" xfId="0" applyNumberFormat="1" applyFont="1" applyBorder="1" applyAlignment="1">
      <alignment horizontal="center"/>
    </xf>
    <xf numFmtId="9" fontId="6" fillId="4" borderId="1" xfId="1" applyFont="1" applyFill="1" applyBorder="1" applyAlignment="1">
      <alignment horizontal="center"/>
    </xf>
    <xf numFmtId="9" fontId="5" fillId="4" borderId="1" xfId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8"/>
  <sheetViews>
    <sheetView topLeftCell="A82" workbookViewId="0">
      <selection activeCell="P46" sqref="P46"/>
    </sheetView>
  </sheetViews>
  <sheetFormatPr defaultRowHeight="14.4" x14ac:dyDescent="0.3"/>
  <cols>
    <col min="6" max="6" width="13.44140625" bestFit="1" customWidth="1"/>
    <col min="13" max="13" width="13" customWidth="1"/>
    <col min="15" max="15" width="14.109375" style="13" bestFit="1" customWidth="1"/>
    <col min="17" max="17" width="20.5546875" style="13" bestFit="1" customWidth="1"/>
    <col min="18" max="18" width="9.109375" style="13"/>
    <col min="24" max="24" width="5" customWidth="1"/>
    <col min="29" max="29" width="13.5546875" bestFit="1" customWidth="1"/>
    <col min="30" max="30" width="4" customWidth="1"/>
    <col min="31" max="31" width="14" bestFit="1" customWidth="1"/>
    <col min="32" max="32" width="4" customWidth="1"/>
    <col min="33" max="33" width="11.44140625" bestFit="1" customWidth="1"/>
    <col min="34" max="34" width="3.33203125" customWidth="1"/>
  </cols>
  <sheetData>
    <row r="1" spans="1:7" ht="15" x14ac:dyDescent="0.25">
      <c r="A1" t="s">
        <v>0</v>
      </c>
      <c r="B1" t="s">
        <v>1</v>
      </c>
    </row>
    <row r="2" spans="1:7" ht="15" x14ac:dyDescent="0.25">
      <c r="A2">
        <v>75</v>
      </c>
      <c r="B2">
        <v>144</v>
      </c>
    </row>
    <row r="3" spans="1:7" ht="15" x14ac:dyDescent="0.25">
      <c r="A3">
        <v>104</v>
      </c>
      <c r="B3">
        <v>120</v>
      </c>
    </row>
    <row r="4" spans="1:7" ht="15" x14ac:dyDescent="0.25">
      <c r="A4">
        <v>112</v>
      </c>
      <c r="B4">
        <v>72</v>
      </c>
    </row>
    <row r="5" spans="1:7" ht="15" x14ac:dyDescent="0.25">
      <c r="A5">
        <v>170</v>
      </c>
      <c r="B5">
        <v>65</v>
      </c>
    </row>
    <row r="6" spans="1:7" ht="15" x14ac:dyDescent="0.25">
      <c r="A6">
        <f>AVERAGE(A2:A5)</f>
        <v>115.25</v>
      </c>
      <c r="B6">
        <f>AVERAGE(B2:B5)</f>
        <v>100.25</v>
      </c>
    </row>
    <row r="8" spans="1:7" ht="15" x14ac:dyDescent="0.25">
      <c r="A8" t="s">
        <v>2</v>
      </c>
      <c r="B8" t="s">
        <v>1</v>
      </c>
    </row>
    <row r="9" spans="1:7" ht="15" x14ac:dyDescent="0.25">
      <c r="A9">
        <v>157</v>
      </c>
      <c r="B9">
        <v>87</v>
      </c>
    </row>
    <row r="10" spans="1:7" ht="15" x14ac:dyDescent="0.25">
      <c r="A10">
        <v>184</v>
      </c>
      <c r="B10">
        <v>95</v>
      </c>
    </row>
    <row r="11" spans="1:7" ht="15" x14ac:dyDescent="0.25">
      <c r="A11">
        <v>114</v>
      </c>
      <c r="B11">
        <v>136</v>
      </c>
    </row>
    <row r="12" spans="1:7" ht="15" x14ac:dyDescent="0.25">
      <c r="A12">
        <f>AVERAGE(A9:A11)</f>
        <v>151.66666666666666</v>
      </c>
      <c r="B12">
        <f>AVERAGE(B9:B11)</f>
        <v>106</v>
      </c>
      <c r="F12">
        <f>B6+A12</f>
        <v>251.91666666666666</v>
      </c>
      <c r="G12">
        <f>F12/2</f>
        <v>125.95833333333333</v>
      </c>
    </row>
    <row r="13" spans="1:7" ht="15" x14ac:dyDescent="0.25">
      <c r="F13">
        <f>A6+B12</f>
        <v>221.25</v>
      </c>
      <c r="G13">
        <f>F13/2</f>
        <v>110.625</v>
      </c>
    </row>
    <row r="18" spans="3:36" ht="15" x14ac:dyDescent="0.25">
      <c r="C18" t="s">
        <v>6</v>
      </c>
      <c r="F18" t="s">
        <v>3</v>
      </c>
      <c r="G18">
        <v>3</v>
      </c>
    </row>
    <row r="19" spans="3:36" ht="15" x14ac:dyDescent="0.25">
      <c r="C19" t="s">
        <v>7</v>
      </c>
      <c r="F19" t="s">
        <v>4</v>
      </c>
      <c r="G19">
        <v>4.25</v>
      </c>
    </row>
    <row r="20" spans="3:36" ht="15" x14ac:dyDescent="0.25">
      <c r="F20" t="s">
        <v>33</v>
      </c>
      <c r="G20" s="1">
        <f>G19/G18</f>
        <v>1.4166666666666667</v>
      </c>
      <c r="H20" t="s">
        <v>7</v>
      </c>
    </row>
    <row r="21" spans="3:36" ht="15" x14ac:dyDescent="0.25">
      <c r="F21" t="s">
        <v>5</v>
      </c>
    </row>
    <row r="23" spans="3:36" ht="15" x14ac:dyDescent="0.25">
      <c r="Q23" s="13" t="s">
        <v>40</v>
      </c>
    </row>
    <row r="25" spans="3:36" ht="15" x14ac:dyDescent="0.25">
      <c r="C25" t="s">
        <v>8</v>
      </c>
      <c r="F25" t="s">
        <v>3</v>
      </c>
      <c r="G25">
        <v>4</v>
      </c>
      <c r="O25" s="28" t="s">
        <v>41</v>
      </c>
      <c r="P25" s="29" t="s">
        <v>46</v>
      </c>
      <c r="Q25" s="28" t="s">
        <v>45</v>
      </c>
      <c r="R25" s="28" t="s">
        <v>34</v>
      </c>
      <c r="S25" s="29" t="s">
        <v>35</v>
      </c>
      <c r="V25" s="7" t="s">
        <v>36</v>
      </c>
      <c r="W25" s="7"/>
      <c r="X25" s="7" t="s">
        <v>39</v>
      </c>
      <c r="Y25" s="7"/>
      <c r="Z25" s="7"/>
      <c r="AG25" t="s">
        <v>40</v>
      </c>
      <c r="AI25" s="7" t="s">
        <v>44</v>
      </c>
      <c r="AJ25" s="7"/>
    </row>
    <row r="26" spans="3:36" ht="15" x14ac:dyDescent="0.25">
      <c r="C26" t="s">
        <v>9</v>
      </c>
      <c r="F26" t="s">
        <v>4</v>
      </c>
      <c r="G26">
        <v>5.6</v>
      </c>
      <c r="O26" s="24" t="s">
        <v>47</v>
      </c>
      <c r="P26" s="22" t="s">
        <v>37</v>
      </c>
      <c r="Q26" s="21">
        <v>5.82</v>
      </c>
      <c r="R26" s="23">
        <v>0</v>
      </c>
      <c r="S26" s="20">
        <f t="shared" ref="S26:S39" si="0">SUM(Q26:R26)</f>
        <v>5.82</v>
      </c>
      <c r="V26" s="8" t="s">
        <v>7</v>
      </c>
      <c r="W26" s="7">
        <v>11.4</v>
      </c>
      <c r="X26" s="7"/>
      <c r="Y26" s="7"/>
      <c r="Z26" s="7"/>
      <c r="AG26" s="3" t="s">
        <v>14</v>
      </c>
      <c r="AI26" s="7" t="s">
        <v>13</v>
      </c>
      <c r="AJ26" s="7">
        <v>3</v>
      </c>
    </row>
    <row r="27" spans="3:36" ht="15" x14ac:dyDescent="0.25">
      <c r="F27" t="s">
        <v>33</v>
      </c>
      <c r="G27" s="1">
        <f>G26/G25</f>
        <v>1.4</v>
      </c>
      <c r="H27" t="s">
        <v>9</v>
      </c>
      <c r="O27" s="14" t="s">
        <v>48</v>
      </c>
      <c r="P27" s="10" t="s">
        <v>14</v>
      </c>
      <c r="Q27" s="15">
        <v>5.5</v>
      </c>
      <c r="R27" s="15">
        <v>0</v>
      </c>
      <c r="S27" s="10">
        <f t="shared" si="0"/>
        <v>5.5</v>
      </c>
      <c r="V27" s="7" t="s">
        <v>6</v>
      </c>
      <c r="W27" s="7"/>
      <c r="X27" s="7">
        <v>7</v>
      </c>
      <c r="Y27" s="7"/>
      <c r="Z27" s="7"/>
      <c r="AG27" t="s">
        <v>24</v>
      </c>
      <c r="AI27" s="17" t="s">
        <v>19</v>
      </c>
      <c r="AJ27" s="7">
        <v>3.5</v>
      </c>
    </row>
    <row r="28" spans="3:36" ht="15" x14ac:dyDescent="0.25">
      <c r="F28" t="s">
        <v>5</v>
      </c>
      <c r="O28" s="32" t="s">
        <v>49</v>
      </c>
      <c r="P28" s="25" t="s">
        <v>24</v>
      </c>
      <c r="Q28" s="26">
        <v>2.8</v>
      </c>
      <c r="R28" s="26">
        <v>0</v>
      </c>
      <c r="S28" s="25">
        <f t="shared" si="0"/>
        <v>2.8</v>
      </c>
      <c r="V28" s="7"/>
      <c r="W28" s="7"/>
      <c r="X28" s="7"/>
      <c r="Y28" s="7"/>
      <c r="Z28" s="7"/>
      <c r="AG28" t="s">
        <v>11</v>
      </c>
      <c r="AI28" s="17" t="s">
        <v>17</v>
      </c>
      <c r="AJ28" s="7">
        <v>6</v>
      </c>
    </row>
    <row r="29" spans="3:36" ht="15" x14ac:dyDescent="0.25">
      <c r="O29" s="14"/>
      <c r="P29" s="11" t="s">
        <v>29</v>
      </c>
      <c r="Q29" s="16">
        <v>1.9</v>
      </c>
      <c r="R29" s="16">
        <v>0</v>
      </c>
      <c r="S29" s="11">
        <f t="shared" si="0"/>
        <v>1.9</v>
      </c>
      <c r="V29" s="7" t="s">
        <v>8</v>
      </c>
      <c r="W29" s="7"/>
      <c r="X29" s="7">
        <v>7</v>
      </c>
      <c r="Y29" s="7"/>
      <c r="Z29" s="7"/>
      <c r="AG29" t="s">
        <v>19</v>
      </c>
      <c r="AI29" s="7" t="s">
        <v>21</v>
      </c>
      <c r="AJ29" s="7">
        <v>4</v>
      </c>
    </row>
    <row r="30" spans="3:36" ht="15" x14ac:dyDescent="0.25">
      <c r="O30" s="14"/>
      <c r="P30" s="11" t="s">
        <v>22</v>
      </c>
      <c r="Q30" s="16">
        <v>1.9</v>
      </c>
      <c r="R30" s="16">
        <v>0</v>
      </c>
      <c r="S30" s="11">
        <f t="shared" si="0"/>
        <v>1.9</v>
      </c>
      <c r="V30" s="8" t="s">
        <v>9</v>
      </c>
      <c r="W30" s="7">
        <v>5.6</v>
      </c>
      <c r="X30" s="7"/>
      <c r="Y30" s="7"/>
      <c r="Z30" s="7"/>
      <c r="AG30" s="1" t="s">
        <v>13</v>
      </c>
      <c r="AI30" s="17" t="s">
        <v>32</v>
      </c>
      <c r="AJ30" s="7">
        <v>4</v>
      </c>
    </row>
    <row r="31" spans="3:36" ht="15" x14ac:dyDescent="0.25">
      <c r="C31" t="s">
        <v>10</v>
      </c>
      <c r="F31" t="s">
        <v>3</v>
      </c>
      <c r="G31">
        <v>1.5</v>
      </c>
      <c r="O31" s="14"/>
      <c r="P31" s="11" t="s">
        <v>6</v>
      </c>
      <c r="Q31" s="16">
        <v>1.4</v>
      </c>
      <c r="R31" s="16">
        <v>0</v>
      </c>
      <c r="S31" s="11">
        <f t="shared" si="0"/>
        <v>1.4</v>
      </c>
      <c r="V31" s="7"/>
      <c r="W31" s="7"/>
      <c r="X31" s="7"/>
      <c r="Y31" s="7"/>
      <c r="Z31" s="7"/>
      <c r="AG31" t="s">
        <v>37</v>
      </c>
    </row>
    <row r="32" spans="3:36" ht="15" x14ac:dyDescent="0.25">
      <c r="C32" s="6" t="s">
        <v>11</v>
      </c>
      <c r="F32" t="s">
        <v>4</v>
      </c>
      <c r="G32" s="6">
        <v>-5.46</v>
      </c>
      <c r="O32" s="14"/>
      <c r="P32" s="11" t="s">
        <v>8</v>
      </c>
      <c r="Q32" s="16">
        <v>1.4</v>
      </c>
      <c r="R32" s="16">
        <v>0</v>
      </c>
      <c r="S32" s="11">
        <f t="shared" si="0"/>
        <v>1.4</v>
      </c>
      <c r="V32" s="9" t="s">
        <v>10</v>
      </c>
      <c r="W32" s="7">
        <v>17.7</v>
      </c>
      <c r="X32" s="7">
        <v>5</v>
      </c>
      <c r="Y32" s="7"/>
      <c r="Z32" s="7"/>
    </row>
    <row r="33" spans="3:26" ht="15" x14ac:dyDescent="0.25">
      <c r="F33" t="s">
        <v>33</v>
      </c>
      <c r="G33">
        <f>G32/G31</f>
        <v>-3.64</v>
      </c>
      <c r="O33" s="14"/>
      <c r="P33" s="11" t="s">
        <v>16</v>
      </c>
      <c r="Q33" s="16">
        <v>1</v>
      </c>
      <c r="R33" s="16">
        <v>0</v>
      </c>
      <c r="S33" s="11">
        <f t="shared" si="0"/>
        <v>1</v>
      </c>
      <c r="V33" s="7" t="s">
        <v>11</v>
      </c>
      <c r="W33" s="7"/>
      <c r="X33" s="9"/>
      <c r="Y33" s="7"/>
      <c r="Z33" s="7"/>
    </row>
    <row r="34" spans="3:26" ht="15" x14ac:dyDescent="0.25">
      <c r="F34" t="s">
        <v>5</v>
      </c>
      <c r="G34" s="2">
        <v>5.0999999999999996</v>
      </c>
      <c r="H34" s="3" t="s">
        <v>11</v>
      </c>
      <c r="I34" t="s">
        <v>26</v>
      </c>
      <c r="O34" s="14"/>
      <c r="P34" s="11" t="s">
        <v>31</v>
      </c>
      <c r="Q34" s="36">
        <v>0.7</v>
      </c>
      <c r="R34" s="16">
        <v>0</v>
      </c>
      <c r="S34" s="11">
        <f t="shared" si="0"/>
        <v>0.7</v>
      </c>
      <c r="V34" s="7"/>
      <c r="W34" s="7"/>
      <c r="X34" s="7"/>
      <c r="Y34" s="7"/>
      <c r="Z34" s="7"/>
    </row>
    <row r="35" spans="3:26" ht="15" x14ac:dyDescent="0.25">
      <c r="O35" s="14"/>
      <c r="P35" s="11" t="s">
        <v>27</v>
      </c>
      <c r="Q35" s="36">
        <v>0.68</v>
      </c>
      <c r="R35" s="16">
        <v>0</v>
      </c>
      <c r="S35" s="11">
        <f t="shared" si="0"/>
        <v>0.68</v>
      </c>
      <c r="V35" s="7" t="s">
        <v>12</v>
      </c>
      <c r="W35" s="7"/>
      <c r="X35" s="7">
        <v>3</v>
      </c>
      <c r="Y35" s="7"/>
      <c r="Z35" s="7"/>
    </row>
    <row r="36" spans="3:26" ht="15" x14ac:dyDescent="0.25">
      <c r="C36" t="s">
        <v>12</v>
      </c>
      <c r="F36" t="s">
        <v>3</v>
      </c>
      <c r="G36">
        <v>3</v>
      </c>
      <c r="O36" s="14"/>
      <c r="P36" s="11" t="s">
        <v>20</v>
      </c>
      <c r="Q36" s="36">
        <v>0.04</v>
      </c>
      <c r="R36" s="16">
        <v>0</v>
      </c>
      <c r="S36" s="11">
        <f t="shared" si="0"/>
        <v>0.04</v>
      </c>
      <c r="V36" s="8" t="s">
        <v>13</v>
      </c>
      <c r="W36" s="7">
        <v>9.6999999999999993</v>
      </c>
      <c r="X36" s="9"/>
      <c r="Y36" s="7"/>
      <c r="Z36" s="7"/>
    </row>
    <row r="37" spans="3:26" ht="15" x14ac:dyDescent="0.25">
      <c r="C37" s="6" t="s">
        <v>13</v>
      </c>
      <c r="F37" t="s">
        <v>4</v>
      </c>
      <c r="G37" s="19">
        <v>-3</v>
      </c>
      <c r="O37" s="14" t="s">
        <v>50</v>
      </c>
      <c r="P37" s="12" t="s">
        <v>10</v>
      </c>
      <c r="Q37" s="15">
        <v>-3.64</v>
      </c>
      <c r="R37" s="15">
        <v>-1.5</v>
      </c>
      <c r="S37" s="8">
        <f t="shared" si="0"/>
        <v>-5.1400000000000006</v>
      </c>
      <c r="V37" s="7"/>
      <c r="W37" s="7"/>
      <c r="X37" s="7"/>
      <c r="Y37" s="7"/>
      <c r="Z37" s="7"/>
    </row>
    <row r="38" spans="3:26" ht="15" x14ac:dyDescent="0.25">
      <c r="F38" t="s">
        <v>33</v>
      </c>
      <c r="G38" s="18">
        <f>G37/G36</f>
        <v>-1</v>
      </c>
      <c r="O38" s="27" t="s">
        <v>51</v>
      </c>
      <c r="P38" s="12" t="s">
        <v>18</v>
      </c>
      <c r="Q38" s="15">
        <v>-1.9</v>
      </c>
      <c r="R38" s="15">
        <v>-3.5</v>
      </c>
      <c r="S38" s="8">
        <f t="shared" si="0"/>
        <v>-5.4</v>
      </c>
      <c r="V38" s="7" t="s">
        <v>14</v>
      </c>
      <c r="W38" s="7">
        <v>16.3</v>
      </c>
      <c r="X38" s="7">
        <v>9</v>
      </c>
      <c r="Y38" s="7"/>
      <c r="Z38" s="7"/>
    </row>
    <row r="39" spans="3:26" ht="15" x14ac:dyDescent="0.25">
      <c r="F39" t="s">
        <v>5</v>
      </c>
      <c r="G39" s="2">
        <v>5.95</v>
      </c>
      <c r="H39" s="3" t="s">
        <v>13</v>
      </c>
      <c r="I39">
        <v>3</v>
      </c>
      <c r="O39" s="27" t="s">
        <v>52</v>
      </c>
      <c r="P39" s="12" t="s">
        <v>12</v>
      </c>
      <c r="Q39" s="15">
        <v>-2.95</v>
      </c>
      <c r="R39" s="15">
        <v>-3</v>
      </c>
      <c r="S39" s="8">
        <f t="shared" si="0"/>
        <v>-5.95</v>
      </c>
      <c r="V39" s="7" t="s">
        <v>15</v>
      </c>
      <c r="W39" s="7"/>
      <c r="X39" s="9"/>
      <c r="Y39" s="7"/>
      <c r="Z39" s="7"/>
    </row>
    <row r="40" spans="3:26" ht="15" x14ac:dyDescent="0.25">
      <c r="V40" s="7"/>
      <c r="W40" s="7"/>
      <c r="X40" s="7"/>
      <c r="Y40" s="7"/>
      <c r="Z40" s="7"/>
    </row>
    <row r="41" spans="3:26" ht="15" x14ac:dyDescent="0.25">
      <c r="C41" t="s">
        <v>14</v>
      </c>
      <c r="F41" t="s">
        <v>3</v>
      </c>
      <c r="G41">
        <v>2.5</v>
      </c>
      <c r="O41" s="33" t="s">
        <v>42</v>
      </c>
      <c r="P41" s="34" t="s">
        <v>35</v>
      </c>
      <c r="V41" s="7" t="s">
        <v>16</v>
      </c>
      <c r="W41" s="7"/>
      <c r="X41" s="7"/>
      <c r="Y41" s="7"/>
      <c r="Z41" s="7"/>
    </row>
    <row r="42" spans="3:26" ht="15" x14ac:dyDescent="0.25">
      <c r="C42" t="s">
        <v>15</v>
      </c>
      <c r="F42" t="s">
        <v>4</v>
      </c>
      <c r="G42">
        <v>13.75</v>
      </c>
      <c r="O42" s="7" t="s">
        <v>17</v>
      </c>
      <c r="P42" s="30">
        <v>1</v>
      </c>
      <c r="V42" s="8" t="s">
        <v>17</v>
      </c>
      <c r="W42" s="7">
        <v>0.9</v>
      </c>
      <c r="X42" s="8">
        <v>1</v>
      </c>
      <c r="Y42" s="7"/>
      <c r="Z42" s="7" t="s">
        <v>17</v>
      </c>
    </row>
    <row r="43" spans="3:26" ht="15" x14ac:dyDescent="0.25">
      <c r="F43" t="s">
        <v>33</v>
      </c>
      <c r="G43">
        <f>G42/G41</f>
        <v>5.5</v>
      </c>
      <c r="O43" s="7" t="s">
        <v>21</v>
      </c>
      <c r="P43" s="30">
        <v>13</v>
      </c>
      <c r="V43" s="7"/>
      <c r="W43" s="7"/>
      <c r="X43" s="7"/>
      <c r="Y43" s="7"/>
      <c r="Z43" s="7"/>
    </row>
    <row r="44" spans="3:26" ht="15" x14ac:dyDescent="0.25">
      <c r="F44" t="s">
        <v>5</v>
      </c>
      <c r="G44" s="2">
        <v>5.5</v>
      </c>
      <c r="H44" s="3" t="s">
        <v>14</v>
      </c>
      <c r="I44">
        <v>-2.5</v>
      </c>
      <c r="O44" s="7" t="s">
        <v>32</v>
      </c>
      <c r="P44" s="30">
        <v>9</v>
      </c>
      <c r="V44" s="7" t="s">
        <v>37</v>
      </c>
      <c r="W44" s="7">
        <v>13.6</v>
      </c>
      <c r="X44" s="7">
        <v>21</v>
      </c>
      <c r="Y44" s="7"/>
      <c r="Z44" s="7"/>
    </row>
    <row r="45" spans="3:26" ht="15" x14ac:dyDescent="0.25">
      <c r="O45" s="7" t="s">
        <v>19</v>
      </c>
      <c r="P45" s="30">
        <v>1</v>
      </c>
      <c r="V45" s="7" t="s">
        <v>38</v>
      </c>
      <c r="W45" s="7"/>
      <c r="X45" s="7"/>
      <c r="Y45" s="7"/>
      <c r="Z45" s="7"/>
    </row>
    <row r="46" spans="3:26" ht="15" x14ac:dyDescent="0.25">
      <c r="C46" t="s">
        <v>16</v>
      </c>
      <c r="F46" t="s">
        <v>3</v>
      </c>
      <c r="G46">
        <v>6</v>
      </c>
      <c r="O46" s="7" t="s">
        <v>25</v>
      </c>
      <c r="P46" s="30">
        <v>2</v>
      </c>
      <c r="V46" s="7"/>
      <c r="W46" s="7"/>
      <c r="X46" s="7"/>
      <c r="Y46" s="7"/>
      <c r="Z46" s="7"/>
    </row>
    <row r="47" spans="3:26" ht="15" x14ac:dyDescent="0.25">
      <c r="C47" t="s">
        <v>17</v>
      </c>
      <c r="F47" t="s">
        <v>4</v>
      </c>
      <c r="G47">
        <v>6.22</v>
      </c>
      <c r="O47"/>
      <c r="V47" s="7" t="s">
        <v>18</v>
      </c>
      <c r="W47" s="7">
        <v>7.5</v>
      </c>
      <c r="X47" s="7"/>
      <c r="Y47" s="7"/>
      <c r="Z47" s="7"/>
    </row>
    <row r="48" spans="3:26" ht="15" x14ac:dyDescent="0.25">
      <c r="F48" t="s">
        <v>33</v>
      </c>
      <c r="G48">
        <f>G47/G46</f>
        <v>1.0366666666666666</v>
      </c>
      <c r="O48" s="29" t="s">
        <v>43</v>
      </c>
      <c r="P48" s="28" t="s">
        <v>35</v>
      </c>
      <c r="V48" s="7" t="s">
        <v>19</v>
      </c>
      <c r="W48" s="7"/>
      <c r="X48" s="8">
        <v>1</v>
      </c>
      <c r="Y48" s="7"/>
      <c r="Z48" s="7"/>
    </row>
    <row r="49" spans="3:26" ht="15" x14ac:dyDescent="0.25">
      <c r="F49" t="s">
        <v>5</v>
      </c>
      <c r="G49" s="4">
        <v>1.03</v>
      </c>
      <c r="H49" s="5" t="s">
        <v>16</v>
      </c>
      <c r="O49" s="37" t="s">
        <v>7</v>
      </c>
      <c r="P49" s="14">
        <v>22.8</v>
      </c>
      <c r="V49" s="7"/>
      <c r="W49" s="7"/>
      <c r="X49" s="7"/>
      <c r="Y49" s="7"/>
      <c r="Z49" s="7"/>
    </row>
    <row r="50" spans="3:26" ht="15" x14ac:dyDescent="0.25">
      <c r="O50" s="37" t="s">
        <v>9</v>
      </c>
      <c r="P50" s="14">
        <v>11.2</v>
      </c>
      <c r="V50" s="7" t="s">
        <v>20</v>
      </c>
      <c r="W50" s="7"/>
      <c r="X50" s="7"/>
      <c r="Y50" s="7"/>
      <c r="Z50" s="7"/>
    </row>
    <row r="51" spans="3:26" ht="15" x14ac:dyDescent="0.25">
      <c r="C51" t="s">
        <v>18</v>
      </c>
      <c r="F51" t="s">
        <v>3</v>
      </c>
      <c r="G51">
        <v>3.5</v>
      </c>
      <c r="O51" s="37" t="s">
        <v>13</v>
      </c>
      <c r="P51" s="14">
        <v>19.399999999999999</v>
      </c>
      <c r="V51" s="8" t="s">
        <v>21</v>
      </c>
      <c r="W51" s="7">
        <v>5</v>
      </c>
      <c r="X51" s="7">
        <v>13</v>
      </c>
      <c r="Y51" s="7"/>
      <c r="Z51" s="7" t="s">
        <v>21</v>
      </c>
    </row>
    <row r="52" spans="3:26" ht="15" x14ac:dyDescent="0.25">
      <c r="C52" s="6" t="s">
        <v>19</v>
      </c>
      <c r="F52" t="s">
        <v>4</v>
      </c>
      <c r="G52" s="6">
        <v>-6.67</v>
      </c>
      <c r="O52" s="31" t="s">
        <v>17</v>
      </c>
      <c r="P52" s="14">
        <v>2</v>
      </c>
      <c r="V52" s="7"/>
      <c r="W52" s="7"/>
      <c r="X52" s="7"/>
      <c r="Y52" s="7"/>
      <c r="Z52" s="7"/>
    </row>
    <row r="53" spans="3:26" ht="15" x14ac:dyDescent="0.25">
      <c r="F53" t="s">
        <v>33</v>
      </c>
      <c r="G53">
        <f>G52/G51</f>
        <v>-1.9057142857142857</v>
      </c>
      <c r="O53" s="31" t="s">
        <v>21</v>
      </c>
      <c r="P53" s="14">
        <v>10.199999999999999</v>
      </c>
      <c r="V53" s="7" t="s">
        <v>22</v>
      </c>
      <c r="W53" s="7">
        <v>19.600000000000001</v>
      </c>
      <c r="X53" s="7">
        <v>17</v>
      </c>
      <c r="Y53" s="7"/>
      <c r="Z53" s="7"/>
    </row>
    <row r="54" spans="3:26" ht="15" x14ac:dyDescent="0.25">
      <c r="F54" t="s">
        <v>5</v>
      </c>
      <c r="G54" s="2">
        <v>10.199999999999999</v>
      </c>
      <c r="H54" s="3" t="s">
        <v>19</v>
      </c>
      <c r="I54">
        <v>3.5</v>
      </c>
      <c r="O54" s="37" t="s">
        <v>28</v>
      </c>
      <c r="P54" s="14">
        <v>26.8</v>
      </c>
      <c r="V54" s="7" t="s">
        <v>23</v>
      </c>
      <c r="W54" s="7"/>
      <c r="X54" s="9"/>
      <c r="Y54" s="7"/>
      <c r="Z54" s="7"/>
    </row>
    <row r="55" spans="3:26" ht="15" x14ac:dyDescent="0.25">
      <c r="O55" s="31" t="s">
        <v>32</v>
      </c>
      <c r="P55" s="14">
        <v>6</v>
      </c>
      <c r="V55" s="7"/>
      <c r="W55" s="7"/>
      <c r="X55" s="7"/>
      <c r="Y55" s="7"/>
      <c r="Z55" s="7"/>
    </row>
    <row r="56" spans="3:26" ht="15" x14ac:dyDescent="0.25">
      <c r="C56" t="s">
        <v>20</v>
      </c>
      <c r="F56" t="s">
        <v>3</v>
      </c>
      <c r="G56">
        <v>4</v>
      </c>
      <c r="V56" s="7" t="s">
        <v>24</v>
      </c>
      <c r="W56" s="7">
        <v>27</v>
      </c>
      <c r="X56" s="7"/>
      <c r="Y56" s="7"/>
      <c r="Z56" s="7"/>
    </row>
    <row r="57" spans="3:26" ht="15" x14ac:dyDescent="0.25">
      <c r="C57" t="s">
        <v>21</v>
      </c>
      <c r="F57" t="s">
        <v>4</v>
      </c>
      <c r="G57">
        <v>0.18</v>
      </c>
      <c r="O57" s="28" t="s">
        <v>40</v>
      </c>
      <c r="P57" s="28" t="s">
        <v>35</v>
      </c>
      <c r="V57" s="7" t="s">
        <v>25</v>
      </c>
      <c r="W57" s="7"/>
      <c r="X57" s="8">
        <v>2</v>
      </c>
      <c r="Y57" s="7"/>
      <c r="Z57" s="7"/>
    </row>
    <row r="58" spans="3:26" ht="15" x14ac:dyDescent="0.25">
      <c r="F58" t="s">
        <v>33</v>
      </c>
      <c r="G58">
        <f>G57/G56</f>
        <v>4.4999999999999998E-2</v>
      </c>
      <c r="O58" s="14" t="s">
        <v>53</v>
      </c>
      <c r="P58" s="14">
        <v>5.82</v>
      </c>
      <c r="V58" s="7"/>
      <c r="W58" s="7"/>
      <c r="X58" s="7"/>
      <c r="Y58" s="7"/>
      <c r="Z58" s="7"/>
    </row>
    <row r="59" spans="3:26" ht="15" x14ac:dyDescent="0.25">
      <c r="F59" t="s">
        <v>5</v>
      </c>
      <c r="G59" s="4">
        <v>0.04</v>
      </c>
      <c r="H59" s="5" t="s">
        <v>20</v>
      </c>
      <c r="O59" s="14" t="s">
        <v>54</v>
      </c>
      <c r="P59" s="14">
        <v>5.5</v>
      </c>
      <c r="V59" s="7" t="s">
        <v>27</v>
      </c>
      <c r="W59" s="7"/>
      <c r="X59" s="7">
        <v>10</v>
      </c>
      <c r="Y59" s="7"/>
      <c r="Z59" s="7"/>
    </row>
    <row r="60" spans="3:26" ht="15" x14ac:dyDescent="0.25">
      <c r="O60" s="14" t="s">
        <v>55</v>
      </c>
      <c r="P60" s="14">
        <v>5.4</v>
      </c>
      <c r="V60" s="8" t="s">
        <v>28</v>
      </c>
      <c r="W60" s="7">
        <v>13.4</v>
      </c>
      <c r="X60" s="7"/>
      <c r="Y60" s="7"/>
      <c r="Z60" s="7"/>
    </row>
    <row r="61" spans="3:26" ht="15" x14ac:dyDescent="0.25">
      <c r="C61" t="s">
        <v>22</v>
      </c>
      <c r="F61" t="s">
        <v>3</v>
      </c>
      <c r="G61">
        <v>7</v>
      </c>
      <c r="O61" s="14" t="s">
        <v>56</v>
      </c>
      <c r="P61" s="14">
        <v>5.14</v>
      </c>
      <c r="V61" s="7"/>
      <c r="W61" s="7"/>
      <c r="X61" s="7"/>
      <c r="Y61" s="7"/>
      <c r="Z61" s="7"/>
    </row>
    <row r="62" spans="3:26" ht="15" x14ac:dyDescent="0.25">
      <c r="C62" t="s">
        <v>23</v>
      </c>
      <c r="F62" t="s">
        <v>4</v>
      </c>
      <c r="G62">
        <v>13.19</v>
      </c>
      <c r="O62" s="14" t="s">
        <v>52</v>
      </c>
      <c r="P62" s="14">
        <v>3.98</v>
      </c>
      <c r="V62" s="7" t="s">
        <v>29</v>
      </c>
      <c r="W62" s="7">
        <v>33.799999999999997</v>
      </c>
      <c r="X62" s="7">
        <v>15</v>
      </c>
      <c r="Y62" s="7"/>
      <c r="Z62" s="7"/>
    </row>
    <row r="63" spans="3:26" ht="15" x14ac:dyDescent="0.25">
      <c r="F63" t="s">
        <v>33</v>
      </c>
      <c r="G63">
        <f>G62/G61</f>
        <v>1.8842857142857141</v>
      </c>
      <c r="V63" s="7" t="s">
        <v>30</v>
      </c>
      <c r="W63" s="7"/>
      <c r="X63" s="9"/>
      <c r="Y63" s="7"/>
      <c r="Z63" s="7"/>
    </row>
    <row r="64" spans="3:26" ht="15" x14ac:dyDescent="0.25">
      <c r="F64" t="s">
        <v>5</v>
      </c>
      <c r="G64" s="4">
        <v>1.88</v>
      </c>
      <c r="H64" s="5" t="s">
        <v>22</v>
      </c>
      <c r="V64" s="7"/>
      <c r="W64" s="7"/>
      <c r="X64" s="7"/>
      <c r="Y64" s="7"/>
      <c r="Z64" s="7"/>
    </row>
    <row r="65" spans="3:26" ht="15" x14ac:dyDescent="0.25">
      <c r="G65" s="4"/>
      <c r="H65" s="5"/>
      <c r="V65" s="7" t="s">
        <v>31</v>
      </c>
      <c r="W65" s="7"/>
      <c r="X65" s="7"/>
      <c r="Y65" s="7"/>
      <c r="Z65" s="7"/>
    </row>
    <row r="66" spans="3:26" ht="15" x14ac:dyDescent="0.25">
      <c r="C66" t="s">
        <v>24</v>
      </c>
      <c r="F66" t="s">
        <v>3</v>
      </c>
      <c r="G66">
        <v>2.5</v>
      </c>
      <c r="V66" s="8" t="s">
        <v>32</v>
      </c>
      <c r="W66" s="7">
        <v>3</v>
      </c>
      <c r="X66" s="8">
        <v>9</v>
      </c>
      <c r="Y66" s="7"/>
      <c r="Z66" s="7" t="s">
        <v>32</v>
      </c>
    </row>
    <row r="67" spans="3:26" ht="15" x14ac:dyDescent="0.25">
      <c r="C67" t="s">
        <v>25</v>
      </c>
      <c r="F67" t="s">
        <v>4</v>
      </c>
      <c r="G67">
        <v>7.05</v>
      </c>
    </row>
    <row r="68" spans="3:26" ht="15" x14ac:dyDescent="0.25">
      <c r="F68" t="s">
        <v>33</v>
      </c>
      <c r="G68">
        <f>G67/G66</f>
        <v>2.82</v>
      </c>
    </row>
    <row r="69" spans="3:26" ht="15" x14ac:dyDescent="0.25">
      <c r="F69" t="s">
        <v>5</v>
      </c>
      <c r="G69" s="4">
        <v>2.82</v>
      </c>
      <c r="H69" s="5" t="s">
        <v>24</v>
      </c>
    </row>
    <row r="71" spans="3:26" ht="15" x14ac:dyDescent="0.25">
      <c r="C71" t="s">
        <v>27</v>
      </c>
      <c r="F71" t="s">
        <v>3</v>
      </c>
      <c r="G71">
        <v>10</v>
      </c>
    </row>
    <row r="72" spans="3:26" ht="15" x14ac:dyDescent="0.25">
      <c r="C72" t="s">
        <v>28</v>
      </c>
      <c r="F72" t="s">
        <v>4</v>
      </c>
      <c r="G72">
        <v>6.84</v>
      </c>
    </row>
    <row r="73" spans="3:26" ht="15" x14ac:dyDescent="0.25">
      <c r="F73" t="s">
        <v>33</v>
      </c>
      <c r="G73">
        <f>G72/G71</f>
        <v>0.68399999999999994</v>
      </c>
    </row>
    <row r="74" spans="3:26" ht="15" x14ac:dyDescent="0.25">
      <c r="F74" t="s">
        <v>5</v>
      </c>
      <c r="G74" s="4">
        <v>0.68400000000000005</v>
      </c>
      <c r="H74" s="5" t="s">
        <v>27</v>
      </c>
      <c r="O74" s="35"/>
    </row>
    <row r="76" spans="3:26" ht="15" x14ac:dyDescent="0.25">
      <c r="C76" t="s">
        <v>29</v>
      </c>
      <c r="F76" t="s">
        <v>3</v>
      </c>
      <c r="G76">
        <v>7.5</v>
      </c>
    </row>
    <row r="77" spans="3:26" ht="15" x14ac:dyDescent="0.25">
      <c r="C77" t="s">
        <v>30</v>
      </c>
      <c r="F77" t="s">
        <v>4</v>
      </c>
      <c r="G77">
        <v>14.24</v>
      </c>
    </row>
    <row r="78" spans="3:26" ht="15" x14ac:dyDescent="0.25">
      <c r="F78" t="s">
        <v>33</v>
      </c>
      <c r="G78">
        <f>G77/G76</f>
        <v>1.8986666666666667</v>
      </c>
    </row>
    <row r="79" spans="3:26" ht="15" x14ac:dyDescent="0.25">
      <c r="F79" t="s">
        <v>5</v>
      </c>
      <c r="G79" s="4">
        <v>1.89</v>
      </c>
      <c r="H79" s="5" t="s">
        <v>29</v>
      </c>
    </row>
    <row r="81" spans="1:7" ht="15" x14ac:dyDescent="0.25">
      <c r="C81" t="s">
        <v>31</v>
      </c>
      <c r="F81" t="s">
        <v>3</v>
      </c>
      <c r="G81">
        <v>4</v>
      </c>
    </row>
    <row r="82" spans="1:7" ht="15" x14ac:dyDescent="0.25">
      <c r="C82" t="s">
        <v>32</v>
      </c>
      <c r="F82" t="s">
        <v>4</v>
      </c>
      <c r="G82">
        <v>2.65</v>
      </c>
    </row>
    <row r="83" spans="1:7" ht="15" x14ac:dyDescent="0.25">
      <c r="F83" t="s">
        <v>33</v>
      </c>
      <c r="G83">
        <f>G82/G81</f>
        <v>0.66249999999999998</v>
      </c>
    </row>
    <row r="84" spans="1:7" ht="15" x14ac:dyDescent="0.25">
      <c r="F84" t="s">
        <v>5</v>
      </c>
      <c r="G84" s="4">
        <v>1.89</v>
      </c>
    </row>
    <row r="85" spans="1:7" ht="15" x14ac:dyDescent="0.25">
      <c r="G85" s="4"/>
    </row>
    <row r="86" spans="1:7" ht="15" x14ac:dyDescent="0.25">
      <c r="C86" t="s">
        <v>37</v>
      </c>
      <c r="F86" t="s">
        <v>3</v>
      </c>
      <c r="G86">
        <v>3</v>
      </c>
    </row>
    <row r="87" spans="1:7" ht="15" x14ac:dyDescent="0.25">
      <c r="C87" t="s">
        <v>38</v>
      </c>
      <c r="F87" t="s">
        <v>4</v>
      </c>
      <c r="G87">
        <v>17.46</v>
      </c>
    </row>
    <row r="88" spans="1:7" ht="15" x14ac:dyDescent="0.25">
      <c r="F88" t="s">
        <v>33</v>
      </c>
      <c r="G88">
        <f>G87/G86</f>
        <v>5.82</v>
      </c>
    </row>
    <row r="89" spans="1:7" ht="15" x14ac:dyDescent="0.25">
      <c r="F89" t="s">
        <v>5</v>
      </c>
      <c r="G89" s="4">
        <v>1.89</v>
      </c>
    </row>
    <row r="95" spans="1:7" ht="15" x14ac:dyDescent="0.25">
      <c r="A95" t="s">
        <v>37</v>
      </c>
    </row>
    <row r="97" spans="1:5" ht="15" x14ac:dyDescent="0.25">
      <c r="B97" t="s">
        <v>2</v>
      </c>
      <c r="C97" t="s">
        <v>1</v>
      </c>
      <c r="D97" t="s">
        <v>58</v>
      </c>
      <c r="E97" t="s">
        <v>59</v>
      </c>
    </row>
    <row r="98" spans="1:5" ht="15" x14ac:dyDescent="0.25">
      <c r="A98" t="s">
        <v>12</v>
      </c>
      <c r="B98">
        <v>47</v>
      </c>
      <c r="C98">
        <v>53</v>
      </c>
      <c r="D98">
        <f>100-C98</f>
        <v>47</v>
      </c>
      <c r="E98">
        <f>100-B98</f>
        <v>53</v>
      </c>
    </row>
    <row r="99" spans="1:5" ht="15" x14ac:dyDescent="0.25">
      <c r="A99" t="s">
        <v>57</v>
      </c>
      <c r="B99">
        <v>53</v>
      </c>
      <c r="C99">
        <v>48</v>
      </c>
      <c r="D99">
        <f t="shared" ref="D99:D102" si="1">100-C99</f>
        <v>52</v>
      </c>
      <c r="E99">
        <f t="shared" ref="E99:E102" si="2">100-B99</f>
        <v>47</v>
      </c>
    </row>
    <row r="100" spans="1:5" ht="15" x14ac:dyDescent="0.25">
      <c r="A100" t="s">
        <v>25</v>
      </c>
      <c r="B100">
        <v>61</v>
      </c>
      <c r="C100">
        <v>67</v>
      </c>
      <c r="D100">
        <f t="shared" si="1"/>
        <v>33</v>
      </c>
      <c r="E100">
        <f t="shared" si="2"/>
        <v>39</v>
      </c>
    </row>
    <row r="101" spans="1:5" ht="15" x14ac:dyDescent="0.25">
      <c r="A101" t="s">
        <v>13</v>
      </c>
      <c r="B101">
        <v>64</v>
      </c>
      <c r="C101">
        <v>48</v>
      </c>
      <c r="D101">
        <f t="shared" si="1"/>
        <v>52</v>
      </c>
      <c r="E101">
        <f t="shared" si="2"/>
        <v>36</v>
      </c>
    </row>
    <row r="102" spans="1:5" ht="15" x14ac:dyDescent="0.25">
      <c r="A102" t="s">
        <v>7</v>
      </c>
      <c r="B102">
        <v>58</v>
      </c>
      <c r="C102">
        <v>49</v>
      </c>
      <c r="D102">
        <f t="shared" si="1"/>
        <v>51</v>
      </c>
      <c r="E102">
        <f t="shared" si="2"/>
        <v>42</v>
      </c>
    </row>
    <row r="105" spans="1:5" ht="15" x14ac:dyDescent="0.25">
      <c r="A105" t="s">
        <v>12</v>
      </c>
    </row>
    <row r="106" spans="1:5" ht="15" x14ac:dyDescent="0.25">
      <c r="B106" t="s">
        <v>2</v>
      </c>
      <c r="C106" t="s">
        <v>1</v>
      </c>
      <c r="D106" t="s">
        <v>60</v>
      </c>
    </row>
    <row r="107" spans="1:5" ht="15" x14ac:dyDescent="0.25">
      <c r="A107" t="s">
        <v>57</v>
      </c>
      <c r="B107">
        <v>-5</v>
      </c>
      <c r="C107">
        <v>6</v>
      </c>
      <c r="D107">
        <f>SUM(B107:C107)</f>
        <v>1</v>
      </c>
    </row>
    <row r="108" spans="1:5" ht="15" x14ac:dyDescent="0.25">
      <c r="A108" t="s">
        <v>25</v>
      </c>
      <c r="B108">
        <v>14</v>
      </c>
      <c r="C108">
        <v>14</v>
      </c>
      <c r="D108">
        <f t="shared" ref="D108:D110" si="3">SUM(B108:C108)</f>
        <v>28</v>
      </c>
    </row>
    <row r="109" spans="1:5" ht="15" x14ac:dyDescent="0.25">
      <c r="A109" t="s">
        <v>13</v>
      </c>
      <c r="B109">
        <v>-5</v>
      </c>
      <c r="C109">
        <v>17</v>
      </c>
      <c r="D109">
        <f t="shared" si="3"/>
        <v>12</v>
      </c>
    </row>
    <row r="110" spans="1:5" ht="15" x14ac:dyDescent="0.25">
      <c r="A110" t="s">
        <v>7</v>
      </c>
      <c r="B110">
        <v>-4</v>
      </c>
      <c r="C110">
        <v>11</v>
      </c>
      <c r="D110">
        <f t="shared" si="3"/>
        <v>7</v>
      </c>
    </row>
    <row r="115" spans="1:2" ht="15" x14ac:dyDescent="0.25">
      <c r="A115">
        <f>2.778+1.76</f>
        <v>4.5380000000000003</v>
      </c>
    </row>
    <row r="116" spans="1:2" ht="15" x14ac:dyDescent="0.25">
      <c r="A116">
        <f>2.32+0.958</f>
        <v>3.2779999999999996</v>
      </c>
    </row>
    <row r="123" spans="1:2" x14ac:dyDescent="0.3">
      <c r="B123">
        <f>(7*0.34)</f>
        <v>2.3800000000000003</v>
      </c>
    </row>
    <row r="124" spans="1:2" x14ac:dyDescent="0.3">
      <c r="B124">
        <f>(1.59-0.52)*7</f>
        <v>7.49</v>
      </c>
    </row>
    <row r="126" spans="1:2" x14ac:dyDescent="0.3">
      <c r="B126">
        <v>-0.59699999999999998</v>
      </c>
    </row>
    <row r="127" spans="1:2" x14ac:dyDescent="0.3">
      <c r="B127">
        <v>-2.2999999999999998</v>
      </c>
    </row>
    <row r="128" spans="1:2" x14ac:dyDescent="0.3">
      <c r="B128">
        <f>(B126-B127)*7</f>
        <v>11.920999999999999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"/>
  <sheetViews>
    <sheetView tabSelected="1" workbookViewId="0">
      <selection activeCell="P8" sqref="P8"/>
    </sheetView>
  </sheetViews>
  <sheetFormatPr defaultRowHeight="14.4" x14ac:dyDescent="0.3"/>
  <cols>
    <col min="1" max="1" width="8.109375" customWidth="1"/>
    <col min="2" max="2" width="17.44140625" style="13" customWidth="1"/>
    <col min="3" max="3" width="16" style="13" bestFit="1" customWidth="1"/>
    <col min="4" max="4" width="13.33203125" style="13" customWidth="1"/>
    <col min="5" max="5" width="19.109375" style="13" hidden="1" customWidth="1"/>
    <col min="6" max="6" width="5.33203125" style="13" hidden="1" customWidth="1"/>
    <col min="7" max="11" width="0" hidden="1" customWidth="1"/>
    <col min="12" max="12" width="19.6640625" style="13" customWidth="1"/>
  </cols>
  <sheetData>
    <row r="1" spans="1:12" x14ac:dyDescent="0.3">
      <c r="A1" s="29"/>
      <c r="B1" s="28" t="s">
        <v>70</v>
      </c>
      <c r="C1" s="28" t="s">
        <v>71</v>
      </c>
      <c r="D1" s="28" t="s">
        <v>72</v>
      </c>
      <c r="E1" s="28"/>
      <c r="F1" s="28"/>
      <c r="G1" s="29"/>
      <c r="H1" s="29"/>
      <c r="I1" s="29"/>
      <c r="J1" s="29"/>
      <c r="K1" s="29"/>
      <c r="L1" s="28" t="s">
        <v>73</v>
      </c>
    </row>
    <row r="2" spans="1:12" x14ac:dyDescent="0.3">
      <c r="A2" s="29" t="s">
        <v>66</v>
      </c>
      <c r="B2" s="28" t="s">
        <v>68</v>
      </c>
      <c r="C2" s="28" t="s">
        <v>64</v>
      </c>
      <c r="D2" s="28" t="s">
        <v>65</v>
      </c>
      <c r="E2" s="28" t="s">
        <v>67</v>
      </c>
      <c r="F2" s="28" t="s">
        <v>41</v>
      </c>
      <c r="G2" s="29"/>
      <c r="H2" s="29"/>
      <c r="I2" s="29"/>
      <c r="J2" s="29"/>
      <c r="K2" s="29"/>
      <c r="L2" s="28" t="s">
        <v>74</v>
      </c>
    </row>
    <row r="3" spans="1:12" x14ac:dyDescent="0.3">
      <c r="A3" s="42" t="s">
        <v>22</v>
      </c>
      <c r="B3" s="41">
        <v>0.46</v>
      </c>
      <c r="C3" s="45">
        <v>0.35</v>
      </c>
      <c r="D3" s="41">
        <f>C3-B3</f>
        <v>-0.11000000000000004</v>
      </c>
      <c r="E3" s="40"/>
      <c r="F3" s="44"/>
      <c r="G3" s="31"/>
      <c r="H3" s="31" t="str">
        <f>A3</f>
        <v>SEA</v>
      </c>
      <c r="I3" s="60">
        <f>D3</f>
        <v>-0.11000000000000004</v>
      </c>
      <c r="J3" s="31"/>
      <c r="K3" s="31"/>
      <c r="L3" s="61">
        <f>AVERAGE(B3,C4)</f>
        <v>0.38500000000000001</v>
      </c>
    </row>
    <row r="4" spans="1:12" x14ac:dyDescent="0.3">
      <c r="A4" s="42" t="s">
        <v>25</v>
      </c>
      <c r="B4" s="41">
        <v>0.47</v>
      </c>
      <c r="C4" s="41">
        <v>0.31</v>
      </c>
      <c r="D4" s="41">
        <f>C4-B4</f>
        <v>-0.15999999999999998</v>
      </c>
      <c r="E4" s="40"/>
      <c r="F4" s="44"/>
      <c r="G4" s="31"/>
      <c r="H4" s="31" t="str">
        <f t="shared" ref="H4:H58" si="0">A4</f>
        <v>SF</v>
      </c>
      <c r="I4" s="60">
        <f t="shared" ref="I4:I58" si="1">D4</f>
        <v>-0.15999999999999998</v>
      </c>
      <c r="J4" s="31"/>
      <c r="K4" s="31"/>
      <c r="L4" s="61">
        <f>AVERAGE(B4,C3)</f>
        <v>0.41</v>
      </c>
    </row>
    <row r="5" spans="1:12" x14ac:dyDescent="0.3">
      <c r="A5" s="53" t="s">
        <v>69</v>
      </c>
      <c r="B5" s="54">
        <f>B4-B3</f>
        <v>9.9999999999999534E-3</v>
      </c>
      <c r="C5" s="54">
        <f>C3-C4</f>
        <v>3.999999999999998E-2</v>
      </c>
      <c r="D5" s="54">
        <f>B5+C5</f>
        <v>4.9999999999999933E-2</v>
      </c>
      <c r="E5" s="54">
        <f>B5+C5</f>
        <v>4.9999999999999933E-2</v>
      </c>
      <c r="F5" s="62" t="s">
        <v>22</v>
      </c>
      <c r="G5" s="63"/>
      <c r="H5" s="63"/>
      <c r="I5" s="64"/>
      <c r="J5" s="63"/>
      <c r="K5" s="63"/>
      <c r="L5" s="65">
        <f>L4-L3</f>
        <v>2.4999999999999967E-2</v>
      </c>
    </row>
    <row r="6" spans="1:12" x14ac:dyDescent="0.3">
      <c r="A6" s="42"/>
      <c r="B6" s="41"/>
      <c r="C6" s="41"/>
      <c r="D6" s="41"/>
      <c r="E6" s="40"/>
      <c r="F6" s="44"/>
      <c r="G6" s="31"/>
      <c r="H6" s="31"/>
      <c r="I6" s="60"/>
      <c r="J6" s="31"/>
      <c r="K6" s="31"/>
      <c r="L6" s="44"/>
    </row>
    <row r="7" spans="1:12" x14ac:dyDescent="0.3">
      <c r="A7" s="42" t="s">
        <v>19</v>
      </c>
      <c r="B7" s="41">
        <v>0.42</v>
      </c>
      <c r="C7" s="41">
        <v>0.32</v>
      </c>
      <c r="D7" s="41">
        <f>C7-B7</f>
        <v>-9.9999999999999978E-2</v>
      </c>
      <c r="E7" s="40"/>
      <c r="F7" s="44"/>
      <c r="G7" s="31"/>
      <c r="H7" s="31" t="str">
        <f t="shared" si="0"/>
        <v>BUF</v>
      </c>
      <c r="I7" s="60">
        <f t="shared" si="1"/>
        <v>-9.9999999999999978E-2</v>
      </c>
      <c r="J7" s="31"/>
      <c r="K7" s="31"/>
      <c r="L7" s="61">
        <f>AVERAGE(B7,C8)</f>
        <v>0.41499999999999998</v>
      </c>
    </row>
    <row r="8" spans="1:12" x14ac:dyDescent="0.3">
      <c r="A8" s="42" t="s">
        <v>11</v>
      </c>
      <c r="B8" s="41">
        <v>0.61</v>
      </c>
      <c r="C8" s="45">
        <v>0.41</v>
      </c>
      <c r="D8" s="41">
        <f>C8-B8</f>
        <v>-0.2</v>
      </c>
      <c r="E8" s="40"/>
      <c r="F8" s="44"/>
      <c r="G8" s="31"/>
      <c r="H8" s="31" t="str">
        <f t="shared" si="0"/>
        <v>JAX</v>
      </c>
      <c r="I8" s="60">
        <f t="shared" si="1"/>
        <v>-0.2</v>
      </c>
      <c r="J8" s="31"/>
      <c r="K8" s="31"/>
      <c r="L8" s="61">
        <f>AVERAGE(B8,C7)</f>
        <v>0.46499999999999997</v>
      </c>
    </row>
    <row r="9" spans="1:12" x14ac:dyDescent="0.3">
      <c r="A9" s="53" t="s">
        <v>69</v>
      </c>
      <c r="B9" s="54">
        <f>B8-B7</f>
        <v>0.19</v>
      </c>
      <c r="C9" s="54">
        <f>C7-C8</f>
        <v>-8.9999999999999969E-2</v>
      </c>
      <c r="D9" s="72">
        <f>B9+C9</f>
        <v>0.10000000000000003</v>
      </c>
      <c r="E9" s="66">
        <f>B9+C9</f>
        <v>0.10000000000000003</v>
      </c>
      <c r="F9" s="62" t="s">
        <v>19</v>
      </c>
      <c r="G9" s="63"/>
      <c r="H9" s="63"/>
      <c r="I9" s="64"/>
      <c r="J9" s="63"/>
      <c r="K9" s="63"/>
      <c r="L9" s="65">
        <f>L8-L7</f>
        <v>4.9999999999999989E-2</v>
      </c>
    </row>
    <row r="10" spans="1:12" x14ac:dyDescent="0.3">
      <c r="A10" s="42"/>
      <c r="B10" s="41"/>
      <c r="C10" s="41"/>
      <c r="D10" s="41"/>
      <c r="E10" s="40"/>
      <c r="F10" s="44"/>
      <c r="G10" s="31"/>
      <c r="H10" s="31"/>
      <c r="I10" s="60"/>
      <c r="J10" s="31"/>
      <c r="K10" s="31"/>
      <c r="L10" s="44"/>
    </row>
    <row r="11" spans="1:12" x14ac:dyDescent="0.3">
      <c r="A11" s="42" t="s">
        <v>57</v>
      </c>
      <c r="B11" s="41">
        <v>0.47</v>
      </c>
      <c r="C11" s="45">
        <v>0.5</v>
      </c>
      <c r="D11" s="41">
        <f>C11-B11</f>
        <v>3.0000000000000027E-2</v>
      </c>
      <c r="E11" s="40"/>
      <c r="F11" s="44"/>
      <c r="G11" s="31"/>
      <c r="H11" s="31" t="str">
        <f t="shared" si="0"/>
        <v>STL</v>
      </c>
      <c r="I11" s="60">
        <f t="shared" si="1"/>
        <v>3.0000000000000027E-2</v>
      </c>
      <c r="J11" s="31"/>
      <c r="K11" s="31"/>
      <c r="L11" s="61">
        <f>AVERAGE(B11,C12)</f>
        <v>0.45999999999999996</v>
      </c>
    </row>
    <row r="12" spans="1:12" x14ac:dyDescent="0.3">
      <c r="A12" s="38" t="s">
        <v>9</v>
      </c>
      <c r="B12" s="41">
        <v>0.55000000000000004</v>
      </c>
      <c r="C12" s="41">
        <v>0.45</v>
      </c>
      <c r="D12" s="41">
        <f>C12-B12</f>
        <v>-0.10000000000000003</v>
      </c>
      <c r="E12" s="40"/>
      <c r="F12" s="44"/>
      <c r="G12" s="31"/>
      <c r="H12" s="31" t="str">
        <f t="shared" si="0"/>
        <v>CLE</v>
      </c>
      <c r="I12" s="60">
        <f t="shared" si="1"/>
        <v>-0.10000000000000003</v>
      </c>
      <c r="J12" s="31"/>
      <c r="K12" s="31"/>
      <c r="L12" s="43">
        <f>AVERAGE(B12,C11)</f>
        <v>0.52500000000000002</v>
      </c>
    </row>
    <row r="13" spans="1:12" x14ac:dyDescent="0.3">
      <c r="A13" s="53" t="s">
        <v>69</v>
      </c>
      <c r="B13" s="54">
        <f>B12-B11</f>
        <v>8.0000000000000071E-2</v>
      </c>
      <c r="C13" s="54">
        <f>C11-C12</f>
        <v>4.9999999999999989E-2</v>
      </c>
      <c r="D13" s="72">
        <f>B13+C13</f>
        <v>0.13000000000000006</v>
      </c>
      <c r="E13" s="54">
        <f>B13+C13</f>
        <v>0.13000000000000006</v>
      </c>
      <c r="F13" s="62" t="s">
        <v>9</v>
      </c>
      <c r="G13" s="63"/>
      <c r="H13" s="63"/>
      <c r="I13" s="64"/>
      <c r="J13" s="63"/>
      <c r="K13" s="63"/>
      <c r="L13" s="65">
        <f>L12-L11</f>
        <v>6.5000000000000058E-2</v>
      </c>
    </row>
    <row r="14" spans="1:12" x14ac:dyDescent="0.3">
      <c r="A14" s="42"/>
      <c r="B14" s="41"/>
      <c r="C14" s="41"/>
      <c r="D14" s="41"/>
      <c r="E14" s="40"/>
      <c r="F14" s="44"/>
      <c r="G14" s="31"/>
      <c r="H14" s="31"/>
      <c r="I14" s="60"/>
      <c r="J14" s="31"/>
      <c r="K14" s="31"/>
      <c r="L14" s="44"/>
    </row>
    <row r="15" spans="1:12" x14ac:dyDescent="0.3">
      <c r="A15" s="38" t="s">
        <v>15</v>
      </c>
      <c r="B15" s="41">
        <v>0.57999999999999996</v>
      </c>
      <c r="C15" s="41">
        <v>0.44</v>
      </c>
      <c r="D15" s="41">
        <f>C15-B15</f>
        <v>-0.13999999999999996</v>
      </c>
      <c r="E15" s="40"/>
      <c r="F15" s="44"/>
      <c r="G15" s="31"/>
      <c r="H15" s="31" t="str">
        <f t="shared" si="0"/>
        <v>MIA</v>
      </c>
      <c r="I15" s="60">
        <f t="shared" si="1"/>
        <v>-0.13999999999999996</v>
      </c>
      <c r="J15" s="31"/>
      <c r="K15" s="31"/>
      <c r="L15" s="43">
        <f>AVERAGE(B15,C16)</f>
        <v>0.57499999999999996</v>
      </c>
    </row>
    <row r="16" spans="1:12" x14ac:dyDescent="0.3">
      <c r="A16" s="46" t="s">
        <v>10</v>
      </c>
      <c r="B16" s="41">
        <v>0.4</v>
      </c>
      <c r="C16" s="45">
        <v>0.56999999999999995</v>
      </c>
      <c r="D16" s="41">
        <f>C16-B16</f>
        <v>0.16999999999999993</v>
      </c>
      <c r="E16" s="40"/>
      <c r="F16" s="44"/>
      <c r="G16" s="31"/>
      <c r="H16" s="31" t="str">
        <f t="shared" si="0"/>
        <v>HOU</v>
      </c>
      <c r="I16" s="60">
        <f t="shared" si="1"/>
        <v>0.16999999999999993</v>
      </c>
      <c r="J16" s="31"/>
      <c r="K16" s="31"/>
      <c r="L16" s="61">
        <f>AVERAGE(B16,C15)</f>
        <v>0.42000000000000004</v>
      </c>
    </row>
    <row r="17" spans="1:12" x14ac:dyDescent="0.3">
      <c r="A17" s="53" t="s">
        <v>69</v>
      </c>
      <c r="B17" s="54">
        <f>B16-B15</f>
        <v>-0.17999999999999994</v>
      </c>
      <c r="C17" s="54">
        <f>C15-C16</f>
        <v>-0.12999999999999995</v>
      </c>
      <c r="D17" s="71">
        <f>B17+C17</f>
        <v>-0.30999999999999989</v>
      </c>
      <c r="E17" s="55">
        <f>B17+C17</f>
        <v>-0.30999999999999989</v>
      </c>
      <c r="F17" s="62" t="s">
        <v>10</v>
      </c>
      <c r="G17" s="63"/>
      <c r="H17" s="63"/>
      <c r="I17" s="64"/>
      <c r="J17" s="63"/>
      <c r="K17" s="63"/>
      <c r="L17" s="65">
        <f>L16-L15</f>
        <v>-0.15499999999999992</v>
      </c>
    </row>
    <row r="18" spans="1:12" x14ac:dyDescent="0.3">
      <c r="A18" s="42"/>
      <c r="B18" s="41"/>
      <c r="C18" s="41"/>
      <c r="D18" s="41"/>
      <c r="E18" s="40"/>
      <c r="F18" s="44"/>
      <c r="G18" s="31"/>
      <c r="H18" s="31"/>
      <c r="I18" s="60"/>
      <c r="J18" s="31"/>
      <c r="K18" s="31"/>
      <c r="L18" s="44"/>
    </row>
    <row r="19" spans="1:12" x14ac:dyDescent="0.3">
      <c r="A19" s="42" t="s">
        <v>29</v>
      </c>
      <c r="B19" s="41">
        <v>0.4</v>
      </c>
      <c r="C19" s="45">
        <v>0.61</v>
      </c>
      <c r="D19" s="41">
        <f>C19-B19</f>
        <v>0.20999999999999996</v>
      </c>
      <c r="E19" s="41"/>
      <c r="F19" s="67"/>
      <c r="G19" s="68"/>
      <c r="H19" s="68" t="str">
        <f t="shared" si="0"/>
        <v>NE</v>
      </c>
      <c r="I19" s="69">
        <f t="shared" si="1"/>
        <v>0.20999999999999996</v>
      </c>
      <c r="J19" s="68"/>
      <c r="K19" s="68"/>
      <c r="L19" s="70">
        <f>AVERAGE(B19,C20)</f>
        <v>0.36499999999999999</v>
      </c>
    </row>
    <row r="20" spans="1:12" x14ac:dyDescent="0.3">
      <c r="A20" s="38" t="s">
        <v>16</v>
      </c>
      <c r="B20" s="41">
        <v>0.44</v>
      </c>
      <c r="C20" s="41">
        <v>0.33</v>
      </c>
      <c r="D20" s="41">
        <f>C20-B20</f>
        <v>-0.10999999999999999</v>
      </c>
      <c r="E20" s="40"/>
      <c r="F20" s="44"/>
      <c r="G20" s="31"/>
      <c r="H20" s="31" t="str">
        <f t="shared" si="0"/>
        <v>NYJ</v>
      </c>
      <c r="I20" s="60">
        <f t="shared" si="1"/>
        <v>-0.10999999999999999</v>
      </c>
      <c r="J20" s="31"/>
      <c r="K20" s="31"/>
      <c r="L20" s="43">
        <f>AVERAGE(B20,C19)</f>
        <v>0.52500000000000002</v>
      </c>
    </row>
    <row r="21" spans="1:12" x14ac:dyDescent="0.3">
      <c r="A21" s="53" t="s">
        <v>69</v>
      </c>
      <c r="B21" s="54">
        <f>B20-B19</f>
        <v>3.999999999999998E-2</v>
      </c>
      <c r="C21" s="54">
        <f>C19-C20</f>
        <v>0.27999999999999997</v>
      </c>
      <c r="D21" s="72">
        <f>B21+C21</f>
        <v>0.31999999999999995</v>
      </c>
      <c r="E21" s="66">
        <f>B21+C21</f>
        <v>0.31999999999999995</v>
      </c>
      <c r="F21" s="62" t="s">
        <v>29</v>
      </c>
      <c r="G21" s="63"/>
      <c r="H21" s="63"/>
      <c r="I21" s="64"/>
      <c r="J21" s="63"/>
      <c r="K21" s="63"/>
      <c r="L21" s="65">
        <f>L20-L19</f>
        <v>0.16000000000000003</v>
      </c>
    </row>
    <row r="22" spans="1:12" x14ac:dyDescent="0.3">
      <c r="A22" s="42"/>
      <c r="B22" s="41"/>
      <c r="C22" s="41"/>
      <c r="D22" s="41"/>
      <c r="E22" s="40"/>
      <c r="F22" s="44"/>
      <c r="G22" s="31"/>
      <c r="H22" s="31"/>
      <c r="I22" s="60"/>
      <c r="J22" s="31"/>
      <c r="K22" s="31"/>
      <c r="L22" s="44"/>
    </row>
    <row r="23" spans="1:12" x14ac:dyDescent="0.3">
      <c r="A23" s="42" t="s">
        <v>17</v>
      </c>
      <c r="B23" s="41">
        <v>0.5</v>
      </c>
      <c r="C23" s="41">
        <v>0.38</v>
      </c>
      <c r="D23" s="41">
        <f>C23-B23</f>
        <v>-0.12</v>
      </c>
      <c r="E23" s="40"/>
      <c r="F23" s="44"/>
      <c r="G23" s="31"/>
      <c r="H23" s="31" t="str">
        <f t="shared" si="0"/>
        <v>WAS</v>
      </c>
      <c r="I23" s="60">
        <f t="shared" si="1"/>
        <v>-0.12</v>
      </c>
      <c r="J23" s="31"/>
      <c r="K23" s="31"/>
      <c r="L23" s="61">
        <f>AVERAGE(B23,C24)</f>
        <v>0.48499999999999999</v>
      </c>
    </row>
    <row r="24" spans="1:12" x14ac:dyDescent="0.3">
      <c r="A24" s="46" t="s">
        <v>61</v>
      </c>
      <c r="B24" s="41">
        <v>0.43</v>
      </c>
      <c r="C24" s="45">
        <v>0.47</v>
      </c>
      <c r="D24" s="41">
        <f>C24-B24</f>
        <v>3.999999999999998E-2</v>
      </c>
      <c r="E24" s="40"/>
      <c r="F24" s="44"/>
      <c r="G24" s="31"/>
      <c r="H24" s="31" t="str">
        <f t="shared" si="0"/>
        <v>TB</v>
      </c>
      <c r="I24" s="60">
        <f t="shared" si="1"/>
        <v>3.999999999999998E-2</v>
      </c>
      <c r="J24" s="31"/>
      <c r="K24" s="31"/>
      <c r="L24" s="61">
        <f>AVERAGE(B24,C23)</f>
        <v>0.40500000000000003</v>
      </c>
    </row>
    <row r="25" spans="1:12" x14ac:dyDescent="0.3">
      <c r="A25" s="53" t="s">
        <v>69</v>
      </c>
      <c r="B25" s="54">
        <f>B24-B23</f>
        <v>-7.0000000000000007E-2</v>
      </c>
      <c r="C25" s="54">
        <f>C23-C24</f>
        <v>-8.9999999999999969E-2</v>
      </c>
      <c r="D25" s="71">
        <f>B25+C25</f>
        <v>-0.15999999999999998</v>
      </c>
      <c r="E25" s="55">
        <f>B25+C25</f>
        <v>-0.15999999999999998</v>
      </c>
      <c r="F25" s="62" t="s">
        <v>61</v>
      </c>
      <c r="G25" s="63"/>
      <c r="H25" s="63"/>
      <c r="I25" s="64"/>
      <c r="J25" s="63"/>
      <c r="K25" s="63"/>
      <c r="L25" s="65">
        <f>L24-L23</f>
        <v>-7.999999999999996E-2</v>
      </c>
    </row>
    <row r="26" spans="1:12" x14ac:dyDescent="0.3">
      <c r="A26" s="42"/>
      <c r="B26" s="41"/>
      <c r="C26" s="41"/>
      <c r="D26" s="41"/>
      <c r="E26" s="40"/>
      <c r="F26" s="44"/>
      <c r="G26" s="31"/>
      <c r="H26" s="31"/>
      <c r="I26" s="60"/>
      <c r="J26" s="31"/>
      <c r="K26" s="31"/>
      <c r="L26" s="44"/>
    </row>
    <row r="27" spans="1:12" x14ac:dyDescent="0.3">
      <c r="A27" s="38" t="s">
        <v>6</v>
      </c>
      <c r="B27" s="41">
        <v>0.46</v>
      </c>
      <c r="C27" s="41">
        <v>0.48</v>
      </c>
      <c r="D27" s="41">
        <f>C27-B27</f>
        <v>1.9999999999999962E-2</v>
      </c>
      <c r="E27" s="40"/>
      <c r="F27" s="44"/>
      <c r="G27" s="31"/>
      <c r="H27" s="31" t="str">
        <f t="shared" si="0"/>
        <v>ATL</v>
      </c>
      <c r="I27" s="60">
        <f t="shared" si="1"/>
        <v>1.9999999999999962E-2</v>
      </c>
      <c r="J27" s="31"/>
      <c r="K27" s="31"/>
      <c r="L27" s="43">
        <f>AVERAGE(B27,C28)</f>
        <v>0.495</v>
      </c>
    </row>
    <row r="28" spans="1:12" x14ac:dyDescent="0.3">
      <c r="A28" s="42" t="s">
        <v>14</v>
      </c>
      <c r="B28" s="47">
        <v>0.27</v>
      </c>
      <c r="C28" s="45">
        <v>0.53</v>
      </c>
      <c r="D28" s="41">
        <f>C28-B28</f>
        <v>0.26</v>
      </c>
      <c r="E28" s="41"/>
      <c r="F28" s="67"/>
      <c r="G28" s="68"/>
      <c r="H28" s="68" t="str">
        <f t="shared" si="0"/>
        <v>TEN</v>
      </c>
      <c r="I28" s="69">
        <f t="shared" si="1"/>
        <v>0.26</v>
      </c>
      <c r="J28" s="68"/>
      <c r="K28" s="68"/>
      <c r="L28" s="70">
        <f>AVERAGE(B28,C27)</f>
        <v>0.375</v>
      </c>
    </row>
    <row r="29" spans="1:12" x14ac:dyDescent="0.3">
      <c r="A29" s="53" t="s">
        <v>69</v>
      </c>
      <c r="B29" s="54">
        <f>B28-B27</f>
        <v>-0.19</v>
      </c>
      <c r="C29" s="54">
        <f>C27-C28</f>
        <v>-5.0000000000000044E-2</v>
      </c>
      <c r="D29" s="71">
        <f>B29+C29</f>
        <v>-0.24000000000000005</v>
      </c>
      <c r="E29" s="55">
        <f>B29+C29</f>
        <v>-0.24000000000000005</v>
      </c>
      <c r="F29" s="62" t="s">
        <v>14</v>
      </c>
      <c r="G29" s="63"/>
      <c r="H29" s="63"/>
      <c r="I29" s="64"/>
      <c r="J29" s="63"/>
      <c r="K29" s="63"/>
      <c r="L29" s="65">
        <f>L28-L27</f>
        <v>-0.12</v>
      </c>
    </row>
    <row r="30" spans="1:12" x14ac:dyDescent="0.3">
      <c r="A30" s="42"/>
      <c r="B30" s="41"/>
      <c r="C30" s="41"/>
      <c r="D30" s="41"/>
      <c r="E30" s="40"/>
      <c r="F30" s="44"/>
      <c r="G30" s="31"/>
      <c r="H30" s="31"/>
      <c r="I30" s="60"/>
      <c r="J30" s="31"/>
      <c r="K30" s="31"/>
      <c r="L30" s="44"/>
    </row>
    <row r="31" spans="1:12" x14ac:dyDescent="0.3">
      <c r="A31" s="42" t="s">
        <v>20</v>
      </c>
      <c r="B31" s="41">
        <v>0.41</v>
      </c>
      <c r="C31" s="45">
        <v>0.52</v>
      </c>
      <c r="D31" s="41">
        <f>C31-B31</f>
        <v>0.11000000000000004</v>
      </c>
      <c r="E31" s="41"/>
      <c r="F31" s="67"/>
      <c r="G31" s="68"/>
      <c r="H31" s="68" t="str">
        <f t="shared" si="0"/>
        <v>MIN</v>
      </c>
      <c r="I31" s="69">
        <f t="shared" si="1"/>
        <v>0.11000000000000004</v>
      </c>
      <c r="J31" s="68"/>
      <c r="K31" s="68"/>
      <c r="L31" s="70">
        <f>AVERAGE(B31,C32)</f>
        <v>0.32</v>
      </c>
    </row>
    <row r="32" spans="1:12" x14ac:dyDescent="0.3">
      <c r="A32" s="38" t="s">
        <v>12</v>
      </c>
      <c r="B32" s="41">
        <v>0.53</v>
      </c>
      <c r="C32" s="41">
        <v>0.23</v>
      </c>
      <c r="D32" s="41">
        <f>C32-B32</f>
        <v>-0.30000000000000004</v>
      </c>
      <c r="E32" s="40"/>
      <c r="F32" s="44"/>
      <c r="G32" s="31"/>
      <c r="H32" s="31" t="str">
        <f t="shared" si="0"/>
        <v>DET</v>
      </c>
      <c r="I32" s="60">
        <f t="shared" si="1"/>
        <v>-0.30000000000000004</v>
      </c>
      <c r="J32" s="31"/>
      <c r="K32" s="31"/>
      <c r="L32" s="43">
        <f>AVERAGE(B32,C31)</f>
        <v>0.52500000000000002</v>
      </c>
    </row>
    <row r="33" spans="1:12" x14ac:dyDescent="0.3">
      <c r="A33" s="53" t="s">
        <v>69</v>
      </c>
      <c r="B33" s="54">
        <f>B32-B31</f>
        <v>0.12000000000000005</v>
      </c>
      <c r="C33" s="54">
        <f>C31-C32</f>
        <v>0.29000000000000004</v>
      </c>
      <c r="D33" s="72">
        <f>B33+C33</f>
        <v>0.41000000000000009</v>
      </c>
      <c r="E33" s="66">
        <f>B33+C33</f>
        <v>0.41000000000000009</v>
      </c>
      <c r="F33" s="62" t="s">
        <v>20</v>
      </c>
      <c r="G33" s="63"/>
      <c r="H33" s="63"/>
      <c r="I33" s="64"/>
      <c r="J33" s="63"/>
      <c r="K33" s="63"/>
      <c r="L33" s="65">
        <f>L32-L31</f>
        <v>0.20500000000000002</v>
      </c>
    </row>
    <row r="34" spans="1:12" x14ac:dyDescent="0.3">
      <c r="A34" s="42"/>
      <c r="B34" s="41"/>
      <c r="C34" s="41"/>
      <c r="D34" s="41"/>
      <c r="E34" s="40"/>
      <c r="F34" s="44"/>
      <c r="G34" s="31"/>
      <c r="H34" s="31"/>
      <c r="I34" s="60"/>
      <c r="J34" s="31"/>
      <c r="K34" s="31"/>
      <c r="L34" s="44"/>
    </row>
    <row r="35" spans="1:12" x14ac:dyDescent="0.3">
      <c r="A35" s="38" t="s">
        <v>30</v>
      </c>
      <c r="B35" s="41">
        <v>0.59</v>
      </c>
      <c r="C35" s="41">
        <v>0.26</v>
      </c>
      <c r="D35" s="41">
        <f>C35-B35</f>
        <v>-0.32999999999999996</v>
      </c>
      <c r="E35" s="40"/>
      <c r="F35" s="44"/>
      <c r="G35" s="31"/>
      <c r="H35" s="31" t="str">
        <f t="shared" si="0"/>
        <v>IND</v>
      </c>
      <c r="I35" s="60">
        <f t="shared" si="1"/>
        <v>-0.32999999999999996</v>
      </c>
      <c r="J35" s="31"/>
      <c r="K35" s="31"/>
      <c r="L35" s="43">
        <f>AVERAGE(B35,C36)</f>
        <v>0.52500000000000002</v>
      </c>
    </row>
    <row r="36" spans="1:12" x14ac:dyDescent="0.3">
      <c r="A36" s="46" t="s">
        <v>7</v>
      </c>
      <c r="B36" s="41">
        <v>0.35</v>
      </c>
      <c r="C36" s="45">
        <v>0.46</v>
      </c>
      <c r="D36" s="41">
        <f>C36-B36</f>
        <v>0.11000000000000004</v>
      </c>
      <c r="E36" s="40"/>
      <c r="F36" s="44"/>
      <c r="G36" s="31"/>
      <c r="H36" s="31" t="str">
        <f t="shared" si="0"/>
        <v>NO</v>
      </c>
      <c r="I36" s="60">
        <f t="shared" si="1"/>
        <v>0.11000000000000004</v>
      </c>
      <c r="J36" s="31"/>
      <c r="K36" s="31"/>
      <c r="L36" s="70">
        <f>AVERAGE(B36,C35)</f>
        <v>0.30499999999999999</v>
      </c>
    </row>
    <row r="37" spans="1:12" x14ac:dyDescent="0.3">
      <c r="A37" s="53" t="s">
        <v>69</v>
      </c>
      <c r="B37" s="54">
        <f>B36-B35</f>
        <v>-0.24</v>
      </c>
      <c r="C37" s="54">
        <f>C35-C36</f>
        <v>-0.2</v>
      </c>
      <c r="D37" s="71">
        <f>B37+C37</f>
        <v>-0.44</v>
      </c>
      <c r="E37" s="55">
        <f>B37+C37</f>
        <v>-0.44</v>
      </c>
      <c r="F37" s="62" t="s">
        <v>7</v>
      </c>
      <c r="G37" s="63"/>
      <c r="H37" s="63"/>
      <c r="I37" s="64"/>
      <c r="J37" s="63"/>
      <c r="K37" s="63"/>
      <c r="L37" s="65">
        <f>L36-L35</f>
        <v>-0.22000000000000003</v>
      </c>
    </row>
    <row r="38" spans="1:12" x14ac:dyDescent="0.3">
      <c r="A38" s="42"/>
      <c r="B38" s="41"/>
      <c r="C38" s="41"/>
      <c r="D38" s="41"/>
      <c r="E38" s="40"/>
      <c r="F38" s="44"/>
      <c r="G38" s="31"/>
      <c r="H38" s="31"/>
      <c r="I38" s="60"/>
      <c r="J38" s="31"/>
      <c r="K38" s="31"/>
      <c r="L38" s="44"/>
    </row>
    <row r="39" spans="1:12" x14ac:dyDescent="0.3">
      <c r="A39" s="42" t="s">
        <v>28</v>
      </c>
      <c r="B39" s="41">
        <v>0.42</v>
      </c>
      <c r="C39" s="48">
        <v>0.51</v>
      </c>
      <c r="D39" s="41">
        <f>C39-B39</f>
        <v>9.0000000000000024E-2</v>
      </c>
      <c r="E39" s="40"/>
      <c r="F39" s="44"/>
      <c r="G39" s="31"/>
      <c r="H39" s="31" t="str">
        <f t="shared" si="0"/>
        <v>SD</v>
      </c>
      <c r="I39" s="60">
        <f t="shared" si="1"/>
        <v>9.0000000000000024E-2</v>
      </c>
      <c r="J39" s="31"/>
      <c r="K39" s="31"/>
      <c r="L39" s="70">
        <f>AVERAGE(B39,C40)</f>
        <v>0.35499999999999998</v>
      </c>
    </row>
    <row r="40" spans="1:12" x14ac:dyDescent="0.3">
      <c r="A40" s="42" t="s">
        <v>62</v>
      </c>
      <c r="B40" s="41">
        <v>0.37</v>
      </c>
      <c r="C40" s="41">
        <v>0.28999999999999998</v>
      </c>
      <c r="D40" s="41">
        <f>C40-B40</f>
        <v>-8.0000000000000016E-2</v>
      </c>
      <c r="E40" s="40"/>
      <c r="F40" s="44"/>
      <c r="G40" s="31"/>
      <c r="H40" s="31" t="str">
        <f t="shared" si="0"/>
        <v>OAK</v>
      </c>
      <c r="I40" s="60">
        <f t="shared" si="1"/>
        <v>-8.0000000000000016E-2</v>
      </c>
      <c r="J40" s="31"/>
      <c r="K40" s="31"/>
      <c r="L40" s="61">
        <f>AVERAGE(B40,C39)</f>
        <v>0.44</v>
      </c>
    </row>
    <row r="41" spans="1:12" x14ac:dyDescent="0.3">
      <c r="A41" s="53" t="s">
        <v>69</v>
      </c>
      <c r="B41" s="54">
        <f>B40-B39</f>
        <v>-4.9999999999999989E-2</v>
      </c>
      <c r="C41" s="54">
        <f>C39-C40</f>
        <v>0.22000000000000003</v>
      </c>
      <c r="D41" s="72">
        <f>B41+C41</f>
        <v>0.17000000000000004</v>
      </c>
      <c r="E41" s="66">
        <f>B41+C41</f>
        <v>0.17000000000000004</v>
      </c>
      <c r="F41" s="62" t="s">
        <v>28</v>
      </c>
      <c r="G41" s="63"/>
      <c r="H41" s="63"/>
      <c r="I41" s="64"/>
      <c r="J41" s="63"/>
      <c r="K41" s="63"/>
      <c r="L41" s="65">
        <f>L40-L39</f>
        <v>8.500000000000002E-2</v>
      </c>
    </row>
    <row r="42" spans="1:12" x14ac:dyDescent="0.3">
      <c r="A42" s="42"/>
      <c r="B42" s="41"/>
      <c r="C42" s="41"/>
      <c r="D42" s="41"/>
      <c r="E42" s="40"/>
      <c r="F42" s="44"/>
      <c r="G42" s="31"/>
      <c r="H42" s="31"/>
      <c r="I42" s="60"/>
      <c r="J42" s="31"/>
      <c r="K42" s="31"/>
      <c r="L42" s="44"/>
    </row>
    <row r="43" spans="1:12" x14ac:dyDescent="0.3">
      <c r="A43" s="42" t="s">
        <v>32</v>
      </c>
      <c r="B43" s="41">
        <v>0.28000000000000003</v>
      </c>
      <c r="C43" s="41">
        <v>0.26</v>
      </c>
      <c r="D43" s="41">
        <f>C43-B43</f>
        <v>-2.0000000000000018E-2</v>
      </c>
      <c r="E43" s="40"/>
      <c r="F43" s="44"/>
      <c r="G43" s="31"/>
      <c r="H43" s="31" t="str">
        <f t="shared" si="0"/>
        <v>NYG</v>
      </c>
      <c r="I43" s="60">
        <f t="shared" si="1"/>
        <v>-2.0000000000000018E-2</v>
      </c>
      <c r="J43" s="31"/>
      <c r="K43" s="31"/>
      <c r="L43" s="70">
        <f>AVERAGE(B43,C44)</f>
        <v>0.39</v>
      </c>
    </row>
    <row r="44" spans="1:12" x14ac:dyDescent="0.3">
      <c r="A44" s="46" t="s">
        <v>63</v>
      </c>
      <c r="B44" s="41">
        <v>0.32</v>
      </c>
      <c r="C44" s="45">
        <v>0.5</v>
      </c>
      <c r="D44" s="41">
        <f>C44-B44</f>
        <v>0.18</v>
      </c>
      <c r="E44" s="40"/>
      <c r="F44" s="44"/>
      <c r="G44" s="31"/>
      <c r="H44" s="31" t="str">
        <f t="shared" si="0"/>
        <v>DAL</v>
      </c>
      <c r="I44" s="60">
        <f t="shared" si="1"/>
        <v>0.18</v>
      </c>
      <c r="J44" s="31"/>
      <c r="K44" s="31"/>
      <c r="L44" s="70">
        <f>AVERAGE(B44,C43)</f>
        <v>0.29000000000000004</v>
      </c>
    </row>
    <row r="45" spans="1:12" x14ac:dyDescent="0.3">
      <c r="A45" s="53" t="s">
        <v>69</v>
      </c>
      <c r="B45" s="54">
        <f>B44-B43</f>
        <v>3.999999999999998E-2</v>
      </c>
      <c r="C45" s="54">
        <f>C43-C44</f>
        <v>-0.24</v>
      </c>
      <c r="D45" s="71">
        <f>B45+C45</f>
        <v>-0.2</v>
      </c>
      <c r="E45" s="55">
        <f>B45+C45</f>
        <v>-0.2</v>
      </c>
      <c r="F45" s="62" t="s">
        <v>63</v>
      </c>
      <c r="G45" s="63"/>
      <c r="H45" s="63"/>
      <c r="I45" s="64"/>
      <c r="J45" s="63"/>
      <c r="K45" s="63"/>
      <c r="L45" s="65">
        <f>L44-L43</f>
        <v>-9.9999999999999978E-2</v>
      </c>
    </row>
    <row r="46" spans="1:12" x14ac:dyDescent="0.3">
      <c r="A46" s="42"/>
      <c r="B46" s="41"/>
      <c r="C46" s="41"/>
      <c r="D46" s="41"/>
      <c r="E46" s="40"/>
      <c r="F46" s="44"/>
      <c r="G46" s="31"/>
      <c r="H46" s="31"/>
      <c r="I46" s="60"/>
      <c r="J46" s="31"/>
      <c r="K46" s="31"/>
      <c r="L46" s="44"/>
    </row>
    <row r="47" spans="1:12" x14ac:dyDescent="0.3">
      <c r="A47" s="42"/>
      <c r="B47" s="41"/>
      <c r="C47" s="41"/>
      <c r="D47" s="41"/>
      <c r="E47" s="40"/>
      <c r="F47" s="44"/>
      <c r="G47" s="31"/>
      <c r="H47" s="31"/>
      <c r="I47" s="60"/>
      <c r="J47" s="31"/>
      <c r="K47" s="31"/>
      <c r="L47" s="44"/>
    </row>
    <row r="48" spans="1:12" x14ac:dyDescent="0.3">
      <c r="A48" s="42" t="s">
        <v>23</v>
      </c>
      <c r="B48" s="41">
        <v>0.52</v>
      </c>
      <c r="C48" s="41">
        <v>0.44</v>
      </c>
      <c r="D48" s="41">
        <f>C48-B48</f>
        <v>-8.0000000000000016E-2</v>
      </c>
      <c r="E48" s="40"/>
      <c r="F48" s="44"/>
      <c r="G48" s="31"/>
      <c r="H48" s="31" t="str">
        <f t="shared" si="0"/>
        <v>CAR</v>
      </c>
      <c r="I48" s="60">
        <f t="shared" si="1"/>
        <v>-8.0000000000000016E-2</v>
      </c>
      <c r="J48" s="31"/>
      <c r="K48" s="31"/>
      <c r="L48" s="61">
        <f>AVERAGE(B48,C49)</f>
        <v>0.48499999999999999</v>
      </c>
    </row>
    <row r="49" spans="1:12" x14ac:dyDescent="0.3">
      <c r="A49" s="46" t="s">
        <v>31</v>
      </c>
      <c r="B49" s="41">
        <v>0.49</v>
      </c>
      <c r="C49" s="41">
        <v>0.45</v>
      </c>
      <c r="D49" s="41">
        <f>C49-B49</f>
        <v>-3.999999999999998E-2</v>
      </c>
      <c r="E49" s="40"/>
      <c r="F49" s="44"/>
      <c r="G49" s="31"/>
      <c r="H49" s="31" t="str">
        <f t="shared" si="0"/>
        <v>PHI</v>
      </c>
      <c r="I49" s="60">
        <f t="shared" si="1"/>
        <v>-3.999999999999998E-2</v>
      </c>
      <c r="J49" s="31"/>
      <c r="K49" s="31"/>
      <c r="L49" s="61">
        <f>AVERAGE(B49,C48)</f>
        <v>0.46499999999999997</v>
      </c>
    </row>
    <row r="50" spans="1:12" x14ac:dyDescent="0.3">
      <c r="A50" s="53" t="s">
        <v>69</v>
      </c>
      <c r="B50" s="54">
        <f>B49-B48</f>
        <v>-3.0000000000000027E-2</v>
      </c>
      <c r="C50" s="54">
        <f>C48-C49</f>
        <v>-1.0000000000000009E-2</v>
      </c>
      <c r="D50" s="71">
        <f>B50+C50</f>
        <v>-4.0000000000000036E-2</v>
      </c>
      <c r="E50" s="55">
        <f>B50+C50</f>
        <v>-4.0000000000000036E-2</v>
      </c>
      <c r="F50" s="62" t="s">
        <v>31</v>
      </c>
      <c r="G50" s="63"/>
      <c r="H50" s="63"/>
      <c r="I50" s="64"/>
      <c r="J50" s="63"/>
      <c r="K50" s="63"/>
      <c r="L50" s="65">
        <f>L49-L48</f>
        <v>-2.0000000000000018E-2</v>
      </c>
    </row>
    <row r="51" spans="1:12" x14ac:dyDescent="0.3">
      <c r="A51" s="42"/>
      <c r="B51" s="41"/>
      <c r="C51" s="41"/>
      <c r="D51" s="41"/>
      <c r="E51" s="40"/>
      <c r="F51" s="44"/>
      <c r="G51" s="31"/>
      <c r="H51" s="31"/>
      <c r="I51" s="60"/>
      <c r="J51" s="31"/>
      <c r="K51" s="31"/>
      <c r="L51" s="44"/>
    </row>
    <row r="52" spans="1:12" x14ac:dyDescent="0.3">
      <c r="A52" s="42"/>
      <c r="B52" s="41"/>
      <c r="C52" s="41"/>
      <c r="D52" s="41"/>
      <c r="E52" s="40"/>
      <c r="F52" s="44"/>
      <c r="G52" s="31"/>
      <c r="H52" s="31"/>
      <c r="I52" s="60"/>
      <c r="J52" s="31"/>
      <c r="K52" s="31"/>
      <c r="L52" s="44"/>
    </row>
    <row r="53" spans="1:12" x14ac:dyDescent="0.3">
      <c r="A53" s="42" t="s">
        <v>37</v>
      </c>
      <c r="B53" s="47">
        <v>0.25</v>
      </c>
      <c r="C53" s="41">
        <v>0.41</v>
      </c>
      <c r="D53" s="41">
        <f>C53-B53</f>
        <v>0.15999999999999998</v>
      </c>
      <c r="E53" s="40"/>
      <c r="F53" s="44"/>
      <c r="G53" s="31"/>
      <c r="H53" s="31" t="str">
        <f t="shared" si="0"/>
        <v>ARZ</v>
      </c>
      <c r="I53" s="60">
        <f t="shared" si="1"/>
        <v>0.15999999999999998</v>
      </c>
      <c r="J53" s="31"/>
      <c r="K53" s="31"/>
      <c r="L53" s="70">
        <f>AVERAGE(B53,C54)</f>
        <v>0.35499999999999998</v>
      </c>
    </row>
    <row r="54" spans="1:12" x14ac:dyDescent="0.3">
      <c r="A54" s="42" t="s">
        <v>24</v>
      </c>
      <c r="B54" s="41">
        <v>0.46</v>
      </c>
      <c r="C54" s="45">
        <v>0.46</v>
      </c>
      <c r="D54" s="41">
        <f>C54-B54</f>
        <v>0</v>
      </c>
      <c r="E54" s="40"/>
      <c r="F54" s="44"/>
      <c r="G54" s="31"/>
      <c r="H54" s="31" t="str">
        <f t="shared" si="0"/>
        <v>BAL</v>
      </c>
      <c r="I54" s="60">
        <f t="shared" si="1"/>
        <v>0</v>
      </c>
      <c r="J54" s="31"/>
      <c r="K54" s="31"/>
      <c r="L54" s="61">
        <f>AVERAGE(B54,C53)</f>
        <v>0.435</v>
      </c>
    </row>
    <row r="55" spans="1:12" x14ac:dyDescent="0.3">
      <c r="A55" s="53" t="s">
        <v>69</v>
      </c>
      <c r="B55" s="54">
        <f>B54-B53</f>
        <v>0.21000000000000002</v>
      </c>
      <c r="C55" s="54">
        <f>C53-C54</f>
        <v>-5.0000000000000044E-2</v>
      </c>
      <c r="D55" s="72">
        <f>B55+C55</f>
        <v>0.15999999999999998</v>
      </c>
      <c r="E55" s="66">
        <f>B55+C55</f>
        <v>0.15999999999999998</v>
      </c>
      <c r="F55" s="62" t="s">
        <v>37</v>
      </c>
      <c r="G55" s="63"/>
      <c r="H55" s="63"/>
      <c r="I55" s="64"/>
      <c r="J55" s="63"/>
      <c r="K55" s="63"/>
      <c r="L55" s="65">
        <f>L54-L53</f>
        <v>8.0000000000000016E-2</v>
      </c>
    </row>
    <row r="56" spans="1:12" x14ac:dyDescent="0.3">
      <c r="A56" s="42"/>
      <c r="B56" s="44"/>
      <c r="C56" s="44"/>
      <c r="D56" s="44"/>
      <c r="E56" s="44"/>
      <c r="F56" s="44"/>
      <c r="G56" s="31"/>
      <c r="H56" s="31"/>
      <c r="I56" s="60"/>
      <c r="J56" s="31"/>
      <c r="K56" s="31"/>
      <c r="L56" s="44"/>
    </row>
    <row r="57" spans="1:12" x14ac:dyDescent="0.3">
      <c r="A57" s="38" t="s">
        <v>21</v>
      </c>
      <c r="B57" s="41">
        <v>0.62</v>
      </c>
      <c r="C57" s="41">
        <v>0.43</v>
      </c>
      <c r="D57" s="41">
        <f>C57-B57</f>
        <v>-0.19</v>
      </c>
      <c r="E57" s="40"/>
      <c r="F57" s="44"/>
      <c r="G57" s="31"/>
      <c r="H57" s="31" t="str">
        <f t="shared" si="0"/>
        <v>KC</v>
      </c>
      <c r="I57" s="60">
        <f t="shared" si="1"/>
        <v>-0.19</v>
      </c>
      <c r="J57" s="31"/>
      <c r="K57" s="31"/>
      <c r="L57" s="43">
        <f>AVERAGE(B57,C58)</f>
        <v>0.53</v>
      </c>
    </row>
    <row r="58" spans="1:12" x14ac:dyDescent="0.3">
      <c r="A58" s="46" t="s">
        <v>38</v>
      </c>
      <c r="B58" s="41">
        <v>0.33</v>
      </c>
      <c r="C58" s="41">
        <v>0.44</v>
      </c>
      <c r="D58" s="41">
        <f>C58-B58</f>
        <v>0.10999999999999999</v>
      </c>
      <c r="E58" s="40"/>
      <c r="F58" s="44"/>
      <c r="G58" s="31"/>
      <c r="H58" s="31" t="str">
        <f t="shared" si="0"/>
        <v>PIT</v>
      </c>
      <c r="I58" s="60">
        <f t="shared" si="1"/>
        <v>0.10999999999999999</v>
      </c>
      <c r="J58" s="31"/>
      <c r="K58" s="31"/>
      <c r="L58" s="70">
        <f>AVERAGE(B58,C57)</f>
        <v>0.38</v>
      </c>
    </row>
    <row r="59" spans="1:12" x14ac:dyDescent="0.3">
      <c r="A59" s="53" t="s">
        <v>69</v>
      </c>
      <c r="B59" s="54">
        <f>B58-B57</f>
        <v>-0.28999999999999998</v>
      </c>
      <c r="C59" s="54">
        <f>C57-C58</f>
        <v>-1.0000000000000009E-2</v>
      </c>
      <c r="D59" s="71">
        <f>B59+C59</f>
        <v>-0.3</v>
      </c>
      <c r="E59" s="55">
        <f>B59+C59</f>
        <v>-0.3</v>
      </c>
      <c r="F59" s="62" t="s">
        <v>38</v>
      </c>
      <c r="G59" s="63"/>
      <c r="H59" s="63"/>
      <c r="I59" s="64"/>
      <c r="J59" s="63"/>
      <c r="K59" s="63"/>
      <c r="L59" s="65">
        <f>L58-L57</f>
        <v>-0.15000000000000002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workbookViewId="0">
      <selection activeCell="D13" sqref="D13"/>
    </sheetView>
  </sheetViews>
  <sheetFormatPr defaultRowHeight="14.4" x14ac:dyDescent="0.3"/>
  <cols>
    <col min="1" max="1" width="7.88671875" customWidth="1"/>
    <col min="2" max="2" width="16.33203125" bestFit="1" customWidth="1"/>
    <col min="3" max="4" width="20.5546875" bestFit="1" customWidth="1"/>
    <col min="5" max="5" width="10.44140625" hidden="1" customWidth="1"/>
    <col min="6" max="11" width="0" hidden="1" customWidth="1"/>
    <col min="12" max="12" width="19.44140625" style="13" bestFit="1" customWidth="1"/>
    <col min="13" max="13" width="38.44140625" customWidth="1"/>
  </cols>
  <sheetData>
    <row r="1" spans="1:13" ht="15" x14ac:dyDescent="0.25">
      <c r="A1" s="29"/>
      <c r="B1" s="28" t="s">
        <v>70</v>
      </c>
      <c r="C1" s="28" t="s">
        <v>71</v>
      </c>
      <c r="D1" s="28" t="s">
        <v>72</v>
      </c>
      <c r="E1" s="28" t="s">
        <v>77</v>
      </c>
      <c r="F1" s="28"/>
      <c r="G1" s="29"/>
      <c r="H1" s="29"/>
      <c r="I1" s="29"/>
      <c r="J1" s="29"/>
      <c r="K1" s="29"/>
      <c r="L1" s="28" t="s">
        <v>73</v>
      </c>
    </row>
    <row r="2" spans="1:13" ht="15" x14ac:dyDescent="0.25">
      <c r="A2" s="29" t="s">
        <v>66</v>
      </c>
      <c r="B2" s="28" t="s">
        <v>68</v>
      </c>
      <c r="C2" s="28" t="s">
        <v>64</v>
      </c>
      <c r="D2" s="28" t="s">
        <v>65</v>
      </c>
      <c r="E2" s="28" t="s">
        <v>78</v>
      </c>
      <c r="F2" s="28" t="s">
        <v>41</v>
      </c>
      <c r="G2" s="29"/>
      <c r="H2" s="29"/>
      <c r="I2" s="29"/>
      <c r="J2" s="29"/>
      <c r="K2" s="29"/>
      <c r="L2" s="28" t="s">
        <v>74</v>
      </c>
      <c r="M2" t="s">
        <v>79</v>
      </c>
    </row>
    <row r="3" spans="1:13" ht="15" x14ac:dyDescent="0.25">
      <c r="A3" s="42" t="s">
        <v>6</v>
      </c>
      <c r="B3" s="47">
        <v>0.5</v>
      </c>
      <c r="C3" s="47">
        <v>0.23</v>
      </c>
      <c r="D3" s="47">
        <f>C3-B3</f>
        <v>-0.27</v>
      </c>
      <c r="E3" s="47"/>
      <c r="F3" s="50"/>
      <c r="G3" s="42"/>
      <c r="H3" s="42" t="str">
        <f>A3</f>
        <v>ATL</v>
      </c>
      <c r="I3" s="51">
        <f>D3</f>
        <v>-0.27</v>
      </c>
      <c r="J3" s="42"/>
      <c r="K3" s="42"/>
      <c r="L3" s="52">
        <f>AVERAGE(B3,C4)</f>
        <v>0.47499999999999998</v>
      </c>
    </row>
    <row r="4" spans="1:13" ht="15" x14ac:dyDescent="0.25">
      <c r="A4" s="46" t="s">
        <v>7</v>
      </c>
      <c r="B4" s="47">
        <v>0.39</v>
      </c>
      <c r="C4" s="48">
        <v>0.45</v>
      </c>
      <c r="D4" s="47">
        <f>C4-B4</f>
        <v>0.06</v>
      </c>
      <c r="E4" s="47"/>
      <c r="F4" s="50"/>
      <c r="G4" s="42"/>
      <c r="H4" s="42" t="str">
        <f t="shared" ref="H4:H58" si="0">A4</f>
        <v>NO</v>
      </c>
      <c r="I4" s="51">
        <f t="shared" ref="I4:I58" si="1">D4</f>
        <v>0.06</v>
      </c>
      <c r="J4" s="42"/>
      <c r="K4" s="42"/>
      <c r="L4" s="52">
        <f>AVERAGE(B4,C3)</f>
        <v>0.31</v>
      </c>
    </row>
    <row r="5" spans="1:13" ht="15" x14ac:dyDescent="0.25">
      <c r="A5" s="53" t="s">
        <v>69</v>
      </c>
      <c r="B5" s="54">
        <f>B4-B3</f>
        <v>-0.10999999999999999</v>
      </c>
      <c r="C5" s="54">
        <f>C3-C4</f>
        <v>-0.22</v>
      </c>
      <c r="D5" s="55">
        <f>E5</f>
        <v>-0.32999999999999996</v>
      </c>
      <c r="E5" s="55">
        <f>B5+C5</f>
        <v>-0.32999999999999996</v>
      </c>
      <c r="F5" s="56"/>
      <c r="G5" s="53"/>
      <c r="H5" s="53"/>
      <c r="I5" s="57"/>
      <c r="J5" s="53"/>
      <c r="K5" s="53"/>
      <c r="L5" s="58">
        <f>L4-L3</f>
        <v>-0.16499999999999998</v>
      </c>
    </row>
    <row r="6" spans="1:13" ht="15" x14ac:dyDescent="0.25">
      <c r="A6" s="42"/>
      <c r="B6" s="47"/>
      <c r="C6" s="47"/>
      <c r="D6" s="47"/>
      <c r="E6" s="47"/>
      <c r="F6" s="50"/>
      <c r="G6" s="42"/>
      <c r="H6" s="42"/>
      <c r="I6" s="51"/>
      <c r="J6" s="42"/>
      <c r="K6" s="42"/>
      <c r="L6" s="50"/>
    </row>
    <row r="7" spans="1:13" ht="15" x14ac:dyDescent="0.25">
      <c r="A7" s="42" t="s">
        <v>8</v>
      </c>
      <c r="B7" s="47">
        <v>0.27</v>
      </c>
      <c r="C7" s="47">
        <v>0.35</v>
      </c>
      <c r="D7" s="47">
        <f>C7-B7</f>
        <v>7.999999999999996E-2</v>
      </c>
      <c r="E7" s="47"/>
      <c r="F7" s="50"/>
      <c r="G7" s="42"/>
      <c r="H7" s="42" t="str">
        <f t="shared" si="0"/>
        <v>DEN</v>
      </c>
      <c r="I7" s="51">
        <f t="shared" si="1"/>
        <v>7.999999999999996E-2</v>
      </c>
      <c r="J7" s="42"/>
      <c r="K7" s="42"/>
      <c r="L7" s="52">
        <f>AVERAGE(B7,C8)</f>
        <v>0.36499999999999999</v>
      </c>
    </row>
    <row r="8" spans="1:13" ht="15" x14ac:dyDescent="0.25">
      <c r="A8" s="42" t="s">
        <v>9</v>
      </c>
      <c r="B8" s="47">
        <v>0.4</v>
      </c>
      <c r="C8" s="48">
        <v>0.46</v>
      </c>
      <c r="D8" s="47">
        <f>C8-B8</f>
        <v>0.06</v>
      </c>
      <c r="E8" s="47"/>
      <c r="F8" s="50"/>
      <c r="G8" s="42"/>
      <c r="H8" s="42" t="str">
        <f t="shared" si="0"/>
        <v>CLE</v>
      </c>
      <c r="I8" s="51">
        <f t="shared" si="1"/>
        <v>0.06</v>
      </c>
      <c r="J8" s="42"/>
      <c r="K8" s="42"/>
      <c r="L8" s="52">
        <f>AVERAGE(B8,C7)</f>
        <v>0.375</v>
      </c>
    </row>
    <row r="9" spans="1:13" ht="15" x14ac:dyDescent="0.25">
      <c r="A9" s="53" t="s">
        <v>69</v>
      </c>
      <c r="B9" s="54">
        <f>B8-B7</f>
        <v>0.13</v>
      </c>
      <c r="C9" s="54">
        <f>C7-C8</f>
        <v>-0.11000000000000004</v>
      </c>
      <c r="D9" s="54">
        <f>E9</f>
        <v>1.9999999999999962E-2</v>
      </c>
      <c r="E9" s="54">
        <f>B9+C9</f>
        <v>1.9999999999999962E-2</v>
      </c>
      <c r="F9" s="56"/>
      <c r="G9" s="53"/>
      <c r="H9" s="53"/>
      <c r="I9" s="57"/>
      <c r="J9" s="53"/>
      <c r="K9" s="53"/>
      <c r="L9" s="58">
        <f>L8-L7</f>
        <v>1.0000000000000009E-2</v>
      </c>
    </row>
    <row r="10" spans="1:13" ht="15" x14ac:dyDescent="0.25">
      <c r="A10" s="42"/>
      <c r="B10" s="47"/>
      <c r="C10" s="47"/>
      <c r="D10" s="47"/>
      <c r="E10" s="47"/>
      <c r="F10" s="50"/>
      <c r="G10" s="42"/>
      <c r="H10" s="42"/>
      <c r="I10" s="51"/>
      <c r="J10" s="42"/>
      <c r="K10" s="42"/>
      <c r="L10" s="50"/>
    </row>
    <row r="11" spans="1:13" ht="15" x14ac:dyDescent="0.25">
      <c r="A11" s="42" t="s">
        <v>10</v>
      </c>
      <c r="B11" s="47">
        <v>0.42</v>
      </c>
      <c r="C11" s="47">
        <v>0.43</v>
      </c>
      <c r="D11" s="47">
        <f>C11-B11</f>
        <v>1.0000000000000009E-2</v>
      </c>
      <c r="E11" s="47"/>
      <c r="F11" s="50"/>
      <c r="G11" s="42"/>
      <c r="H11" s="42" t="str">
        <f t="shared" si="0"/>
        <v>HOU</v>
      </c>
      <c r="I11" s="51">
        <f t="shared" si="1"/>
        <v>1.0000000000000009E-2</v>
      </c>
      <c r="J11" s="42"/>
      <c r="K11" s="42"/>
      <c r="L11" s="52">
        <f>AVERAGE(B11,C12)</f>
        <v>0.43</v>
      </c>
    </row>
    <row r="12" spans="1:13" ht="15" x14ac:dyDescent="0.25">
      <c r="A12" s="38" t="s">
        <v>11</v>
      </c>
      <c r="B12" s="47">
        <v>0.63</v>
      </c>
      <c r="C12" s="47">
        <v>0.44</v>
      </c>
      <c r="D12" s="47">
        <f>C12-B12</f>
        <v>-0.19</v>
      </c>
      <c r="E12" s="47"/>
      <c r="F12" s="50"/>
      <c r="G12" s="42"/>
      <c r="H12" s="42" t="str">
        <f t="shared" si="0"/>
        <v>JAX</v>
      </c>
      <c r="I12" s="51">
        <f t="shared" si="1"/>
        <v>-0.19</v>
      </c>
      <c r="J12" s="42"/>
      <c r="K12" s="42"/>
      <c r="L12" s="49">
        <f>AVERAGE(B12,C11)</f>
        <v>0.53</v>
      </c>
      <c r="M12" t="s">
        <v>80</v>
      </c>
    </row>
    <row r="13" spans="1:13" ht="15" x14ac:dyDescent="0.25">
      <c r="A13" s="53" t="s">
        <v>69</v>
      </c>
      <c r="B13" s="54">
        <f>B12-B11</f>
        <v>0.21000000000000002</v>
      </c>
      <c r="C13" s="54">
        <f>C11-C12</f>
        <v>-1.0000000000000009E-2</v>
      </c>
      <c r="D13" s="72">
        <f>E13</f>
        <v>0.2</v>
      </c>
      <c r="E13" s="59">
        <f>B13+C13</f>
        <v>0.2</v>
      </c>
      <c r="F13" s="56"/>
      <c r="G13" s="53"/>
      <c r="H13" s="53"/>
      <c r="I13" s="57"/>
      <c r="J13" s="53"/>
      <c r="K13" s="53"/>
      <c r="L13" s="58">
        <f>L12-L11</f>
        <v>0.10000000000000003</v>
      </c>
    </row>
    <row r="14" spans="1:13" ht="15" x14ac:dyDescent="0.25">
      <c r="A14" s="42"/>
      <c r="B14" s="47"/>
      <c r="C14" s="47"/>
      <c r="D14" s="47"/>
      <c r="E14" s="47"/>
      <c r="F14" s="50"/>
      <c r="G14" s="42"/>
      <c r="H14" s="42"/>
      <c r="I14" s="51"/>
      <c r="J14" s="42"/>
      <c r="K14" s="42"/>
      <c r="L14" s="50"/>
    </row>
    <row r="15" spans="1:13" ht="15" x14ac:dyDescent="0.25">
      <c r="A15" s="42" t="s">
        <v>12</v>
      </c>
      <c r="B15" s="47">
        <v>0.54</v>
      </c>
      <c r="C15" s="48">
        <v>0.48</v>
      </c>
      <c r="D15" s="47">
        <f>C15-B15</f>
        <v>-6.0000000000000053E-2</v>
      </c>
      <c r="E15" s="47"/>
      <c r="F15" s="50"/>
      <c r="G15" s="42"/>
      <c r="H15" s="42" t="str">
        <f t="shared" si="0"/>
        <v>DET</v>
      </c>
      <c r="I15" s="51">
        <f t="shared" si="1"/>
        <v>-6.0000000000000053E-2</v>
      </c>
      <c r="J15" s="42"/>
      <c r="K15" s="42"/>
      <c r="L15" s="52">
        <f>AVERAGE(B15,C16)</f>
        <v>0.39</v>
      </c>
    </row>
    <row r="16" spans="1:13" ht="15" x14ac:dyDescent="0.25">
      <c r="A16" s="42" t="s">
        <v>13</v>
      </c>
      <c r="B16" s="47">
        <v>0.46</v>
      </c>
      <c r="C16" s="47">
        <v>0.24</v>
      </c>
      <c r="D16" s="47">
        <f>C16-B16</f>
        <v>-0.22000000000000003</v>
      </c>
      <c r="E16" s="47"/>
      <c r="F16" s="50"/>
      <c r="G16" s="42"/>
      <c r="H16" s="42" t="str">
        <f t="shared" si="0"/>
        <v>CHI</v>
      </c>
      <c r="I16" s="51">
        <f t="shared" si="1"/>
        <v>-0.22000000000000003</v>
      </c>
      <c r="J16" s="42"/>
      <c r="K16" s="42"/>
      <c r="L16" s="52">
        <f>AVERAGE(B16,C15)</f>
        <v>0.47</v>
      </c>
    </row>
    <row r="17" spans="1:12" ht="15" x14ac:dyDescent="0.25">
      <c r="A17" s="53" t="s">
        <v>69</v>
      </c>
      <c r="B17" s="54">
        <f>B16-B15</f>
        <v>-8.0000000000000016E-2</v>
      </c>
      <c r="C17" s="54">
        <f>C15-C16</f>
        <v>0.24</v>
      </c>
      <c r="D17" s="72">
        <f>E17</f>
        <v>0.15999999999999998</v>
      </c>
      <c r="E17" s="59">
        <f>B17+C17</f>
        <v>0.15999999999999998</v>
      </c>
      <c r="F17" s="56"/>
      <c r="G17" s="53"/>
      <c r="H17" s="53"/>
      <c r="I17" s="57"/>
      <c r="J17" s="53"/>
      <c r="K17" s="53"/>
      <c r="L17" s="58">
        <f>L16-L15</f>
        <v>7.999999999999996E-2</v>
      </c>
    </row>
    <row r="18" spans="1:12" ht="15" x14ac:dyDescent="0.25">
      <c r="A18" s="42"/>
      <c r="B18" s="47"/>
      <c r="C18" s="47"/>
      <c r="D18" s="47"/>
      <c r="E18" s="47"/>
      <c r="F18" s="50"/>
      <c r="G18" s="42"/>
      <c r="H18" s="42"/>
      <c r="I18" s="51"/>
      <c r="J18" s="42"/>
      <c r="K18" s="42"/>
      <c r="L18" s="50"/>
    </row>
    <row r="19" spans="1:12" ht="15" x14ac:dyDescent="0.25">
      <c r="A19" s="42" t="s">
        <v>14</v>
      </c>
      <c r="B19" s="47">
        <v>0.28999999999999998</v>
      </c>
      <c r="C19" s="47">
        <v>0.2</v>
      </c>
      <c r="D19" s="47">
        <f>C19-B19</f>
        <v>-8.9999999999999969E-2</v>
      </c>
      <c r="E19" s="47"/>
      <c r="F19" s="50"/>
      <c r="G19" s="42"/>
      <c r="H19" s="42" t="str">
        <f t="shared" si="0"/>
        <v>TEN</v>
      </c>
      <c r="I19" s="51">
        <f t="shared" si="1"/>
        <v>-8.9999999999999969E-2</v>
      </c>
      <c r="J19" s="42"/>
      <c r="K19" s="42"/>
      <c r="L19" s="52">
        <f>AVERAGE(B19,C20)</f>
        <v>0.41500000000000004</v>
      </c>
    </row>
    <row r="20" spans="1:12" ht="15" x14ac:dyDescent="0.25">
      <c r="A20" s="46" t="s">
        <v>15</v>
      </c>
      <c r="B20" s="47">
        <v>0.61</v>
      </c>
      <c r="C20" s="48">
        <v>0.54</v>
      </c>
      <c r="D20" s="47">
        <f>C20-B20</f>
        <v>-6.9999999999999951E-2</v>
      </c>
      <c r="E20" s="47"/>
      <c r="F20" s="50"/>
      <c r="G20" s="42"/>
      <c r="H20" s="42" t="str">
        <f t="shared" si="0"/>
        <v>MIA</v>
      </c>
      <c r="I20" s="51">
        <f t="shared" si="1"/>
        <v>-6.9999999999999951E-2</v>
      </c>
      <c r="J20" s="42"/>
      <c r="K20" s="42"/>
      <c r="L20" s="52">
        <f>AVERAGE(B20,C19)</f>
        <v>0.40500000000000003</v>
      </c>
    </row>
    <row r="21" spans="1:12" ht="15" x14ac:dyDescent="0.25">
      <c r="A21" s="53" t="s">
        <v>69</v>
      </c>
      <c r="B21" s="54">
        <f>B20-B19</f>
        <v>0.32</v>
      </c>
      <c r="C21" s="54">
        <f>C19-C20</f>
        <v>-0.34</v>
      </c>
      <c r="D21" s="55">
        <f>E21</f>
        <v>-2.0000000000000018E-2</v>
      </c>
      <c r="E21" s="55">
        <f>B21+C21</f>
        <v>-2.0000000000000018E-2</v>
      </c>
      <c r="F21" s="56"/>
      <c r="G21" s="53"/>
      <c r="H21" s="53"/>
      <c r="I21" s="57"/>
      <c r="J21" s="53"/>
      <c r="K21" s="53"/>
      <c r="L21" s="58">
        <f>L20-L19</f>
        <v>-1.0000000000000009E-2</v>
      </c>
    </row>
    <row r="22" spans="1:12" ht="15" x14ac:dyDescent="0.25">
      <c r="A22" s="42"/>
      <c r="B22" s="47"/>
      <c r="C22" s="47"/>
      <c r="D22" s="47"/>
      <c r="E22" s="47"/>
      <c r="F22" s="50"/>
      <c r="G22" s="42"/>
      <c r="H22" s="42"/>
      <c r="I22" s="51"/>
      <c r="J22" s="42"/>
      <c r="K22" s="42"/>
      <c r="L22" s="50"/>
    </row>
    <row r="23" spans="1:12" ht="15" x14ac:dyDescent="0.25">
      <c r="A23" s="42" t="s">
        <v>16</v>
      </c>
      <c r="B23" s="47">
        <v>0.47</v>
      </c>
      <c r="C23" s="48">
        <v>0.51</v>
      </c>
      <c r="D23" s="47">
        <f>C23-B23</f>
        <v>4.0000000000000036E-2</v>
      </c>
      <c r="E23" s="47"/>
      <c r="F23" s="50"/>
      <c r="G23" s="42"/>
      <c r="H23" s="42" t="str">
        <f t="shared" si="0"/>
        <v>NYJ</v>
      </c>
      <c r="I23" s="51">
        <f t="shared" si="1"/>
        <v>4.0000000000000036E-2</v>
      </c>
      <c r="J23" s="42"/>
      <c r="K23" s="42"/>
      <c r="L23" s="52">
        <f>AVERAGE(B23,C24)</f>
        <v>0.42</v>
      </c>
    </row>
    <row r="24" spans="1:12" ht="15" x14ac:dyDescent="0.25">
      <c r="A24" s="42" t="s">
        <v>17</v>
      </c>
      <c r="B24" s="47">
        <v>0.44</v>
      </c>
      <c r="C24" s="47">
        <v>0.37</v>
      </c>
      <c r="D24" s="47">
        <f>C24-B24</f>
        <v>-7.0000000000000007E-2</v>
      </c>
      <c r="E24" s="47"/>
      <c r="F24" s="50"/>
      <c r="G24" s="42"/>
      <c r="H24" s="42" t="str">
        <f t="shared" si="0"/>
        <v>WAS</v>
      </c>
      <c r="I24" s="51">
        <f t="shared" si="1"/>
        <v>-7.0000000000000007E-2</v>
      </c>
      <c r="J24" s="42"/>
      <c r="K24" s="42"/>
      <c r="L24" s="52">
        <f>AVERAGE(B24,C23)</f>
        <v>0.47499999999999998</v>
      </c>
    </row>
    <row r="25" spans="1:12" ht="15" x14ac:dyDescent="0.25">
      <c r="A25" s="53" t="s">
        <v>69</v>
      </c>
      <c r="B25" s="54">
        <f>B24-B23</f>
        <v>-2.9999999999999971E-2</v>
      </c>
      <c r="C25" s="54">
        <f>C23-C24</f>
        <v>0.14000000000000001</v>
      </c>
      <c r="D25" s="72">
        <f>E25</f>
        <v>0.11000000000000004</v>
      </c>
      <c r="E25" s="59">
        <f>B25+C25</f>
        <v>0.11000000000000004</v>
      </c>
      <c r="F25" s="56"/>
      <c r="G25" s="53"/>
      <c r="H25" s="53"/>
      <c r="I25" s="57"/>
      <c r="J25" s="53"/>
      <c r="K25" s="53"/>
      <c r="L25" s="58">
        <f>L24-L23</f>
        <v>5.4999999999999993E-2</v>
      </c>
    </row>
    <row r="26" spans="1:12" ht="15" x14ac:dyDescent="0.25">
      <c r="A26" s="42"/>
      <c r="B26" s="47"/>
      <c r="C26" s="47"/>
      <c r="D26" s="47"/>
      <c r="E26" s="47"/>
      <c r="F26" s="50"/>
      <c r="G26" s="42"/>
      <c r="H26" s="42"/>
      <c r="I26" s="51"/>
      <c r="J26" s="42"/>
      <c r="K26" s="42"/>
      <c r="L26" s="50"/>
    </row>
    <row r="27" spans="1:12" ht="15" x14ac:dyDescent="0.25">
      <c r="A27" s="42" t="s">
        <v>37</v>
      </c>
      <c r="B27" s="47">
        <v>0.26</v>
      </c>
      <c r="C27" s="47">
        <v>0.35</v>
      </c>
      <c r="D27" s="47">
        <f>C27-B27</f>
        <v>8.9999999999999969E-2</v>
      </c>
      <c r="E27" s="47"/>
      <c r="F27" s="50"/>
      <c r="G27" s="42"/>
      <c r="H27" s="42" t="str">
        <f t="shared" si="0"/>
        <v>ARZ</v>
      </c>
      <c r="I27" s="51">
        <f t="shared" si="1"/>
        <v>8.9999999999999969E-2</v>
      </c>
      <c r="J27" s="42"/>
      <c r="K27" s="42"/>
      <c r="L27" s="52">
        <f>AVERAGE(B27,C28)</f>
        <v>0.33999999999999997</v>
      </c>
    </row>
    <row r="28" spans="1:12" ht="15" x14ac:dyDescent="0.25">
      <c r="A28" s="46" t="s">
        <v>38</v>
      </c>
      <c r="B28" s="47">
        <v>0.31</v>
      </c>
      <c r="C28" s="48">
        <v>0.42</v>
      </c>
      <c r="D28" s="47">
        <f>C28-B28</f>
        <v>0.10999999999999999</v>
      </c>
      <c r="E28" s="47"/>
      <c r="F28" s="50"/>
      <c r="G28" s="42"/>
      <c r="H28" s="42" t="str">
        <f t="shared" si="0"/>
        <v>PIT</v>
      </c>
      <c r="I28" s="51">
        <f t="shared" si="1"/>
        <v>0.10999999999999999</v>
      </c>
      <c r="J28" s="42"/>
      <c r="K28" s="42"/>
      <c r="L28" s="52">
        <f>AVERAGE(B28,C27)</f>
        <v>0.32999999999999996</v>
      </c>
    </row>
    <row r="29" spans="1:12" ht="15" x14ac:dyDescent="0.25">
      <c r="A29" s="53" t="s">
        <v>69</v>
      </c>
      <c r="B29" s="54">
        <f>B28-B27</f>
        <v>4.9999999999999989E-2</v>
      </c>
      <c r="C29" s="54">
        <f>C27-C28</f>
        <v>-7.0000000000000007E-2</v>
      </c>
      <c r="D29" s="55">
        <f>E29</f>
        <v>-2.0000000000000018E-2</v>
      </c>
      <c r="E29" s="55">
        <f>B29+C29</f>
        <v>-2.0000000000000018E-2</v>
      </c>
      <c r="F29" s="56" t="s">
        <v>14</v>
      </c>
      <c r="G29" s="53"/>
      <c r="H29" s="53"/>
      <c r="I29" s="57"/>
      <c r="J29" s="53"/>
      <c r="K29" s="53"/>
      <c r="L29" s="58">
        <f>L28-L27</f>
        <v>-1.0000000000000009E-2</v>
      </c>
    </row>
    <row r="30" spans="1:12" ht="15" x14ac:dyDescent="0.25">
      <c r="A30" s="42"/>
      <c r="B30" s="47"/>
      <c r="C30" s="47"/>
      <c r="D30" s="47"/>
      <c r="E30" s="47"/>
      <c r="F30" s="50"/>
      <c r="G30" s="42"/>
      <c r="H30" s="42"/>
      <c r="I30" s="51"/>
      <c r="J30" s="42"/>
      <c r="K30" s="42"/>
      <c r="L30" s="50"/>
    </row>
    <row r="31" spans="1:12" ht="15" x14ac:dyDescent="0.25">
      <c r="A31" s="42" t="s">
        <v>18</v>
      </c>
      <c r="B31" s="47">
        <v>0.34</v>
      </c>
      <c r="C31" s="47">
        <v>0.38</v>
      </c>
      <c r="D31" s="47">
        <f>C31-B31</f>
        <v>3.999999999999998E-2</v>
      </c>
      <c r="E31" s="47"/>
      <c r="F31" s="50"/>
      <c r="G31" s="42"/>
      <c r="H31" s="42" t="str">
        <f t="shared" si="0"/>
        <v>CIN</v>
      </c>
      <c r="I31" s="51">
        <f t="shared" si="1"/>
        <v>3.999999999999998E-2</v>
      </c>
      <c r="J31" s="42"/>
      <c r="K31" s="42"/>
      <c r="L31" s="52">
        <f>AVERAGE(B31,C32)</f>
        <v>0.39</v>
      </c>
    </row>
    <row r="32" spans="1:12" ht="15" x14ac:dyDescent="0.25">
      <c r="A32" s="42" t="s">
        <v>19</v>
      </c>
      <c r="B32" s="47">
        <v>0.41</v>
      </c>
      <c r="C32" s="48">
        <v>0.44</v>
      </c>
      <c r="D32" s="47">
        <f>C32-B32</f>
        <v>3.0000000000000027E-2</v>
      </c>
      <c r="E32" s="47"/>
      <c r="F32" s="50"/>
      <c r="G32" s="42"/>
      <c r="H32" s="42" t="str">
        <f t="shared" si="0"/>
        <v>BUF</v>
      </c>
      <c r="I32" s="51">
        <f t="shared" si="1"/>
        <v>3.0000000000000027E-2</v>
      </c>
      <c r="J32" s="42"/>
      <c r="K32" s="42"/>
      <c r="L32" s="52">
        <f>AVERAGE(B32,C31)</f>
        <v>0.39500000000000002</v>
      </c>
    </row>
    <row r="33" spans="1:13" ht="15" x14ac:dyDescent="0.25">
      <c r="A33" s="53" t="s">
        <v>69</v>
      </c>
      <c r="B33" s="54">
        <f>B32-B31</f>
        <v>6.9999999999999951E-2</v>
      </c>
      <c r="C33" s="54">
        <f>C31-C32</f>
        <v>-0.06</v>
      </c>
      <c r="D33" s="54">
        <f>E33</f>
        <v>9.9999999999999534E-3</v>
      </c>
      <c r="E33" s="54">
        <f>B33+C33</f>
        <v>9.9999999999999534E-3</v>
      </c>
      <c r="F33" s="56" t="s">
        <v>20</v>
      </c>
      <c r="G33" s="53"/>
      <c r="H33" s="53"/>
      <c r="I33" s="57"/>
      <c r="J33" s="53"/>
      <c r="K33" s="53"/>
      <c r="L33" s="58">
        <f>L32-L31</f>
        <v>5.0000000000000044E-3</v>
      </c>
    </row>
    <row r="34" spans="1:13" ht="15" x14ac:dyDescent="0.25">
      <c r="A34" s="42"/>
      <c r="B34" s="47"/>
      <c r="C34" s="47"/>
      <c r="D34" s="47"/>
      <c r="E34" s="47"/>
      <c r="F34" s="50"/>
      <c r="G34" s="42"/>
      <c r="H34" s="42"/>
      <c r="I34" s="51"/>
      <c r="J34" s="42"/>
      <c r="K34" s="42"/>
      <c r="L34" s="50"/>
    </row>
    <row r="35" spans="1:13" ht="15" x14ac:dyDescent="0.25">
      <c r="A35" s="42" t="s">
        <v>20</v>
      </c>
      <c r="B35" s="47">
        <v>0.46</v>
      </c>
      <c r="C35" s="47">
        <v>0.41</v>
      </c>
      <c r="D35" s="47">
        <f>C35-B35</f>
        <v>-5.0000000000000044E-2</v>
      </c>
      <c r="E35" s="47"/>
      <c r="F35" s="50"/>
      <c r="G35" s="42"/>
      <c r="H35" s="42" t="str">
        <f t="shared" si="0"/>
        <v>MIN</v>
      </c>
      <c r="I35" s="51">
        <f t="shared" si="1"/>
        <v>-5.0000000000000044E-2</v>
      </c>
      <c r="J35" s="42"/>
      <c r="K35" s="42"/>
      <c r="L35" s="52">
        <f>AVERAGE(B35,C36)</f>
        <v>0.45</v>
      </c>
    </row>
    <row r="36" spans="1:13" ht="15" x14ac:dyDescent="0.25">
      <c r="A36" s="38" t="s">
        <v>21</v>
      </c>
      <c r="B36" s="47">
        <v>0.63</v>
      </c>
      <c r="C36" s="48">
        <v>0.44</v>
      </c>
      <c r="D36" s="47">
        <f>C36-B36</f>
        <v>-0.19</v>
      </c>
      <c r="E36" s="47"/>
      <c r="F36" s="50"/>
      <c r="G36" s="42"/>
      <c r="H36" s="42" t="str">
        <f t="shared" si="0"/>
        <v>KC</v>
      </c>
      <c r="I36" s="51">
        <f t="shared" si="1"/>
        <v>-0.19</v>
      </c>
      <c r="J36" s="42"/>
      <c r="K36" s="42"/>
      <c r="L36" s="49">
        <f>AVERAGE(B36,C35)</f>
        <v>0.52</v>
      </c>
      <c r="M36" t="s">
        <v>81</v>
      </c>
    </row>
    <row r="37" spans="1:13" ht="15" x14ac:dyDescent="0.25">
      <c r="A37" s="53" t="s">
        <v>69</v>
      </c>
      <c r="B37" s="54">
        <f>B36-B35</f>
        <v>0.16999999999999998</v>
      </c>
      <c r="C37" s="54">
        <f>C35-C36</f>
        <v>-3.0000000000000027E-2</v>
      </c>
      <c r="D37" s="72">
        <f>E37</f>
        <v>0.13999999999999996</v>
      </c>
      <c r="E37" s="59">
        <f>B37+C37</f>
        <v>0.13999999999999996</v>
      </c>
      <c r="F37" s="56" t="s">
        <v>7</v>
      </c>
      <c r="G37" s="53"/>
      <c r="H37" s="53"/>
      <c r="I37" s="57"/>
      <c r="J37" s="53"/>
      <c r="K37" s="53"/>
      <c r="L37" s="58">
        <f>L36-L35</f>
        <v>7.0000000000000007E-2</v>
      </c>
    </row>
    <row r="38" spans="1:13" ht="15" x14ac:dyDescent="0.25">
      <c r="A38" s="42"/>
      <c r="B38" s="47"/>
      <c r="C38" s="47"/>
      <c r="D38" s="47"/>
      <c r="E38" s="47"/>
      <c r="F38" s="50"/>
      <c r="G38" s="42"/>
      <c r="H38" s="42"/>
      <c r="I38" s="51"/>
      <c r="J38" s="42"/>
      <c r="K38" s="42"/>
      <c r="L38" s="50"/>
    </row>
    <row r="39" spans="1:13" ht="15" x14ac:dyDescent="0.25">
      <c r="A39" s="42" t="s">
        <v>22</v>
      </c>
      <c r="B39" s="47">
        <v>0.43</v>
      </c>
      <c r="C39" s="47">
        <v>0.45</v>
      </c>
      <c r="D39" s="47">
        <f>C39-B39</f>
        <v>2.0000000000000018E-2</v>
      </c>
      <c r="E39" s="47"/>
      <c r="F39" s="50"/>
      <c r="G39" s="42"/>
      <c r="H39" s="42" t="str">
        <f t="shared" si="0"/>
        <v>SEA</v>
      </c>
      <c r="I39" s="51">
        <f t="shared" si="1"/>
        <v>2.0000000000000018E-2</v>
      </c>
      <c r="J39" s="42"/>
      <c r="K39" s="42"/>
      <c r="L39" s="52">
        <f>AVERAGE(B39,C40)</f>
        <v>0.435</v>
      </c>
    </row>
    <row r="40" spans="1:13" ht="15" x14ac:dyDescent="0.25">
      <c r="A40" s="38" t="s">
        <v>23</v>
      </c>
      <c r="B40" s="47">
        <v>0.6</v>
      </c>
      <c r="C40" s="47">
        <v>0.44</v>
      </c>
      <c r="D40" s="47">
        <f>C40-B40</f>
        <v>-0.15999999999999998</v>
      </c>
      <c r="E40" s="47"/>
      <c r="F40" s="50"/>
      <c r="G40" s="42"/>
      <c r="H40" s="42" t="str">
        <f t="shared" si="0"/>
        <v>CAR</v>
      </c>
      <c r="I40" s="51">
        <f t="shared" si="1"/>
        <v>-0.15999999999999998</v>
      </c>
      <c r="J40" s="42"/>
      <c r="K40" s="42"/>
      <c r="L40" s="49">
        <f>AVERAGE(B40,C39)</f>
        <v>0.52500000000000002</v>
      </c>
      <c r="M40" t="s">
        <v>82</v>
      </c>
    </row>
    <row r="41" spans="1:13" x14ac:dyDescent="0.3">
      <c r="A41" s="53" t="s">
        <v>69</v>
      </c>
      <c r="B41" s="54">
        <f>B40-B39</f>
        <v>0.16999999999999998</v>
      </c>
      <c r="C41" s="54">
        <f>C39-C40</f>
        <v>1.0000000000000009E-2</v>
      </c>
      <c r="D41" s="72">
        <f>E41</f>
        <v>0.18</v>
      </c>
      <c r="E41" s="59">
        <f>B41+C41</f>
        <v>0.18</v>
      </c>
      <c r="F41" s="56" t="s">
        <v>28</v>
      </c>
      <c r="G41" s="53"/>
      <c r="H41" s="53"/>
      <c r="I41" s="57"/>
      <c r="J41" s="53"/>
      <c r="K41" s="53"/>
      <c r="L41" s="58">
        <f>L40-L39</f>
        <v>9.0000000000000024E-2</v>
      </c>
    </row>
    <row r="42" spans="1:13" x14ac:dyDescent="0.3">
      <c r="A42" s="42"/>
      <c r="B42" s="47"/>
      <c r="C42" s="47"/>
      <c r="D42" s="47"/>
      <c r="E42" s="47"/>
      <c r="F42" s="50"/>
      <c r="G42" s="42"/>
      <c r="H42" s="42"/>
      <c r="I42" s="51"/>
      <c r="J42" s="42"/>
      <c r="K42" s="42"/>
      <c r="L42" s="50"/>
    </row>
    <row r="43" spans="1:13" x14ac:dyDescent="0.3">
      <c r="A43" s="42" t="s">
        <v>24</v>
      </c>
      <c r="B43" s="47">
        <v>0.53</v>
      </c>
      <c r="C43" s="48">
        <v>0.52</v>
      </c>
      <c r="D43" s="47">
        <f>C43-B43</f>
        <v>-1.0000000000000009E-2</v>
      </c>
      <c r="E43" s="47"/>
      <c r="F43" s="50"/>
      <c r="G43" s="42"/>
      <c r="H43" s="42" t="str">
        <f t="shared" si="0"/>
        <v>BAL</v>
      </c>
      <c r="I43" s="51">
        <f t="shared" si="1"/>
        <v>-1.0000000000000009E-2</v>
      </c>
      <c r="J43" s="42"/>
      <c r="K43" s="42"/>
      <c r="L43" s="52">
        <f>AVERAGE(B43,C44)</f>
        <v>0.44</v>
      </c>
    </row>
    <row r="44" spans="1:13" x14ac:dyDescent="0.3">
      <c r="A44" s="42" t="s">
        <v>25</v>
      </c>
      <c r="B44" s="47">
        <v>0.46</v>
      </c>
      <c r="C44" s="47">
        <v>0.35</v>
      </c>
      <c r="D44" s="47">
        <f>C44-B44</f>
        <v>-0.11000000000000004</v>
      </c>
      <c r="E44" s="47"/>
      <c r="F44" s="50"/>
      <c r="G44" s="42"/>
      <c r="H44" s="42" t="str">
        <f t="shared" si="0"/>
        <v>SF</v>
      </c>
      <c r="I44" s="51">
        <f t="shared" si="1"/>
        <v>-0.11000000000000004</v>
      </c>
      <c r="J44" s="42"/>
      <c r="K44" s="42"/>
      <c r="L44" s="52">
        <f>AVERAGE(B44,C43)</f>
        <v>0.49</v>
      </c>
    </row>
    <row r="45" spans="1:13" x14ac:dyDescent="0.3">
      <c r="A45" s="53" t="s">
        <v>69</v>
      </c>
      <c r="B45" s="54">
        <f>B44-B43</f>
        <v>-7.0000000000000007E-2</v>
      </c>
      <c r="C45" s="54">
        <f>C43-C44</f>
        <v>0.17000000000000004</v>
      </c>
      <c r="D45" s="72">
        <f>E45</f>
        <v>0.10000000000000003</v>
      </c>
      <c r="E45" s="54">
        <f>B45+C45</f>
        <v>0.10000000000000003</v>
      </c>
      <c r="F45" s="56" t="s">
        <v>63</v>
      </c>
      <c r="G45" s="53"/>
      <c r="H45" s="53"/>
      <c r="I45" s="57"/>
      <c r="J45" s="53"/>
      <c r="K45" s="53"/>
      <c r="L45" s="58">
        <f>L44-L43</f>
        <v>4.9999999999999989E-2</v>
      </c>
    </row>
    <row r="46" spans="1:13" x14ac:dyDescent="0.3">
      <c r="A46" s="42"/>
      <c r="B46" s="47"/>
      <c r="C46" s="47"/>
      <c r="D46" s="47"/>
      <c r="E46" s="47"/>
      <c r="F46" s="50"/>
      <c r="G46" s="42"/>
      <c r="H46" s="42"/>
      <c r="I46" s="51"/>
      <c r="J46" s="42"/>
      <c r="K46" s="42"/>
      <c r="L46" s="50"/>
    </row>
    <row r="47" spans="1:13" x14ac:dyDescent="0.3">
      <c r="A47" s="42"/>
      <c r="B47" s="47"/>
      <c r="C47" s="47"/>
      <c r="D47" s="47"/>
      <c r="E47" s="47"/>
      <c r="F47" s="50"/>
      <c r="G47" s="42"/>
      <c r="H47" s="42"/>
      <c r="I47" s="51"/>
      <c r="J47" s="42"/>
      <c r="K47" s="42"/>
      <c r="L47" s="50"/>
    </row>
    <row r="48" spans="1:13" x14ac:dyDescent="0.3">
      <c r="A48" s="42" t="s">
        <v>27</v>
      </c>
      <c r="B48" s="47">
        <v>0.2</v>
      </c>
      <c r="C48" s="47">
        <v>0.18</v>
      </c>
      <c r="D48" s="47">
        <f>C48-B48</f>
        <v>-2.0000000000000018E-2</v>
      </c>
      <c r="E48" s="47"/>
      <c r="F48" s="50"/>
      <c r="G48" s="42"/>
      <c r="H48" s="42" t="str">
        <f t="shared" si="0"/>
        <v>GB</v>
      </c>
      <c r="I48" s="51">
        <f t="shared" si="1"/>
        <v>-2.0000000000000018E-2</v>
      </c>
      <c r="J48" s="42"/>
      <c r="K48" s="42"/>
      <c r="L48" s="52">
        <f>AVERAGE(B48,C49)</f>
        <v>0.31</v>
      </c>
    </row>
    <row r="49" spans="1:12" x14ac:dyDescent="0.3">
      <c r="A49" s="46" t="s">
        <v>28</v>
      </c>
      <c r="B49" s="47">
        <v>0.4</v>
      </c>
      <c r="C49" s="48">
        <v>0.42</v>
      </c>
      <c r="D49" s="47">
        <f>C49-B49</f>
        <v>1.9999999999999962E-2</v>
      </c>
      <c r="E49" s="47"/>
      <c r="F49" s="50"/>
      <c r="G49" s="42"/>
      <c r="H49" s="42" t="str">
        <f t="shared" si="0"/>
        <v>SD</v>
      </c>
      <c r="I49" s="51">
        <f t="shared" si="1"/>
        <v>1.9999999999999962E-2</v>
      </c>
      <c r="J49" s="42"/>
      <c r="K49" s="42"/>
      <c r="L49" s="52">
        <f>AVERAGE(B49,C48)</f>
        <v>0.29000000000000004</v>
      </c>
    </row>
    <row r="50" spans="1:12" x14ac:dyDescent="0.3">
      <c r="A50" s="53" t="s">
        <v>69</v>
      </c>
      <c r="B50" s="54">
        <f>B49-B48</f>
        <v>0.2</v>
      </c>
      <c r="C50" s="54">
        <f>C48-C49</f>
        <v>-0.24</v>
      </c>
      <c r="D50" s="55">
        <f>E50</f>
        <v>-3.999999999999998E-2</v>
      </c>
      <c r="E50" s="55">
        <f>B50+C50</f>
        <v>-3.999999999999998E-2</v>
      </c>
      <c r="F50" s="56" t="s">
        <v>31</v>
      </c>
      <c r="G50" s="53"/>
      <c r="H50" s="53"/>
      <c r="I50" s="57"/>
      <c r="J50" s="53"/>
      <c r="K50" s="53"/>
      <c r="L50" s="58">
        <f>L49-L48</f>
        <v>-1.9999999999999962E-2</v>
      </c>
    </row>
    <row r="51" spans="1:12" x14ac:dyDescent="0.3">
      <c r="A51" s="42"/>
      <c r="B51" s="47"/>
      <c r="C51" s="47"/>
      <c r="D51" s="47"/>
      <c r="E51" s="47"/>
      <c r="F51" s="50"/>
      <c r="G51" s="42"/>
      <c r="H51" s="42"/>
      <c r="I51" s="51"/>
      <c r="J51" s="42"/>
      <c r="K51" s="42"/>
      <c r="L51" s="50"/>
    </row>
    <row r="52" spans="1:12" x14ac:dyDescent="0.3">
      <c r="A52" s="42"/>
      <c r="B52" s="47"/>
      <c r="C52" s="47"/>
      <c r="D52" s="47"/>
      <c r="E52" s="47"/>
      <c r="F52" s="50"/>
      <c r="G52" s="42"/>
      <c r="H52" s="42"/>
      <c r="I52" s="51"/>
      <c r="J52" s="42"/>
      <c r="K52" s="42"/>
      <c r="L52" s="50"/>
    </row>
    <row r="53" spans="1:12" x14ac:dyDescent="0.3">
      <c r="A53" s="42" t="s">
        <v>29</v>
      </c>
      <c r="B53" s="47">
        <v>0.41</v>
      </c>
      <c r="C53" s="47">
        <v>0.36</v>
      </c>
      <c r="D53" s="47">
        <f>C53-B53</f>
        <v>-4.9999999999999989E-2</v>
      </c>
      <c r="E53" s="47"/>
      <c r="F53" s="50"/>
      <c r="G53" s="42"/>
      <c r="H53" s="42" t="str">
        <f t="shared" si="0"/>
        <v>NE</v>
      </c>
      <c r="I53" s="51">
        <f t="shared" si="1"/>
        <v>-4.9999999999999989E-2</v>
      </c>
      <c r="J53" s="42"/>
      <c r="K53" s="42"/>
      <c r="L53" s="52">
        <f>AVERAGE(B53,C54)</f>
        <v>0.39500000000000002</v>
      </c>
    </row>
    <row r="54" spans="1:12" x14ac:dyDescent="0.3">
      <c r="A54" s="42" t="s">
        <v>30</v>
      </c>
      <c r="B54" s="47">
        <v>0.59</v>
      </c>
      <c r="C54" s="48">
        <v>0.38</v>
      </c>
      <c r="D54" s="47">
        <f>C54-B54</f>
        <v>-0.20999999999999996</v>
      </c>
      <c r="E54" s="47"/>
      <c r="F54" s="50"/>
      <c r="G54" s="42"/>
      <c r="H54" s="42" t="str">
        <f t="shared" si="0"/>
        <v>IND</v>
      </c>
      <c r="I54" s="51">
        <f t="shared" si="1"/>
        <v>-0.20999999999999996</v>
      </c>
      <c r="J54" s="42"/>
      <c r="K54" s="42"/>
      <c r="L54" s="52">
        <f>AVERAGE(B54,C53)</f>
        <v>0.47499999999999998</v>
      </c>
    </row>
    <row r="55" spans="1:12" x14ac:dyDescent="0.3">
      <c r="A55" s="53" t="s">
        <v>69</v>
      </c>
      <c r="B55" s="54">
        <f>B54-B53</f>
        <v>0.18</v>
      </c>
      <c r="C55" s="54">
        <f>C53-C54</f>
        <v>-2.0000000000000018E-2</v>
      </c>
      <c r="D55" s="72">
        <f>E55</f>
        <v>0.15999999999999998</v>
      </c>
      <c r="E55" s="59">
        <f>B55+C55</f>
        <v>0.15999999999999998</v>
      </c>
      <c r="F55" s="56" t="s">
        <v>37</v>
      </c>
      <c r="G55" s="53"/>
      <c r="H55" s="53"/>
      <c r="I55" s="57"/>
      <c r="J55" s="53"/>
      <c r="K55" s="53"/>
      <c r="L55" s="58">
        <f>L54-L53</f>
        <v>7.999999999999996E-2</v>
      </c>
    </row>
    <row r="56" spans="1:12" x14ac:dyDescent="0.3">
      <c r="A56" s="42"/>
      <c r="B56" s="50"/>
      <c r="C56" s="50"/>
      <c r="D56" s="50"/>
      <c r="E56" s="50"/>
      <c r="F56" s="50"/>
      <c r="G56" s="42"/>
      <c r="H56" s="42"/>
      <c r="I56" s="51"/>
      <c r="J56" s="42"/>
      <c r="K56" s="42"/>
      <c r="L56" s="50"/>
    </row>
    <row r="57" spans="1:12" x14ac:dyDescent="0.3">
      <c r="A57" s="42" t="s">
        <v>31</v>
      </c>
      <c r="B57" s="47">
        <v>0.47</v>
      </c>
      <c r="C57" s="48">
        <v>0.41</v>
      </c>
      <c r="D57" s="47">
        <f>C57-B57</f>
        <v>-0.06</v>
      </c>
      <c r="E57" s="47"/>
      <c r="F57" s="50"/>
      <c r="G57" s="42"/>
      <c r="H57" s="42" t="str">
        <f t="shared" si="0"/>
        <v>PHI</v>
      </c>
      <c r="I57" s="51">
        <f t="shared" si="1"/>
        <v>-0.06</v>
      </c>
      <c r="J57" s="42"/>
      <c r="K57" s="42"/>
      <c r="L57" s="52">
        <f>AVERAGE(B57,C58)</f>
        <v>0.35499999999999998</v>
      </c>
    </row>
    <row r="58" spans="1:12" x14ac:dyDescent="0.3">
      <c r="A58" s="46" t="s">
        <v>32</v>
      </c>
      <c r="B58" s="47">
        <v>0.25</v>
      </c>
      <c r="C58" s="47">
        <v>0.24</v>
      </c>
      <c r="D58" s="47">
        <f>C58-B58</f>
        <v>-1.0000000000000009E-2</v>
      </c>
      <c r="E58" s="47"/>
      <c r="F58" s="50"/>
      <c r="G58" s="42"/>
      <c r="H58" s="42" t="str">
        <f t="shared" si="0"/>
        <v>NYG</v>
      </c>
      <c r="I58" s="51">
        <f t="shared" si="1"/>
        <v>-1.0000000000000009E-2</v>
      </c>
      <c r="J58" s="42"/>
      <c r="K58" s="42"/>
      <c r="L58" s="52">
        <f>AVERAGE(B58,C57)</f>
        <v>0.32999999999999996</v>
      </c>
    </row>
    <row r="59" spans="1:12" x14ac:dyDescent="0.3">
      <c r="A59" s="53" t="s">
        <v>69</v>
      </c>
      <c r="B59" s="54">
        <f>B58-B57</f>
        <v>-0.21999999999999997</v>
      </c>
      <c r="C59" s="54">
        <f>C57-C58</f>
        <v>0.16999999999999998</v>
      </c>
      <c r="D59" s="55">
        <f>E59</f>
        <v>-4.9999999999999989E-2</v>
      </c>
      <c r="E59" s="55">
        <f>B59+C59</f>
        <v>-4.9999999999999989E-2</v>
      </c>
      <c r="F59" s="56" t="s">
        <v>38</v>
      </c>
      <c r="G59" s="53"/>
      <c r="H59" s="53"/>
      <c r="I59" s="57"/>
      <c r="J59" s="53"/>
      <c r="K59" s="53"/>
      <c r="L59" s="58">
        <f>L58-L57</f>
        <v>-2.5000000000000022E-2</v>
      </c>
    </row>
    <row r="60" spans="1:12" x14ac:dyDescent="0.3">
      <c r="B60" s="39"/>
    </row>
    <row r="61" spans="1:12" x14ac:dyDescent="0.3">
      <c r="C61" t="s">
        <v>83</v>
      </c>
      <c r="D61" t="s">
        <v>84</v>
      </c>
      <c r="E61" t="s">
        <v>75</v>
      </c>
    </row>
    <row r="62" spans="1:12" x14ac:dyDescent="0.3">
      <c r="E6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Week7</vt:lpstr>
      <vt:lpstr>Week6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McGuiness, James (CMA Consulting)</dc:creator>
  <cp:lastModifiedBy>Jim</cp:lastModifiedBy>
  <dcterms:created xsi:type="dcterms:W3CDTF">2015-10-12T15:59:08Z</dcterms:created>
  <dcterms:modified xsi:type="dcterms:W3CDTF">2015-10-24T01:16:16Z</dcterms:modified>
</cp:coreProperties>
</file>