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jong77\Documents\"/>
    </mc:Choice>
  </mc:AlternateContent>
  <bookViews>
    <workbookView xWindow="0" yWindow="0" windowWidth="13635" windowHeight="6855"/>
  </bookViews>
  <sheets>
    <sheet name="Blad1" sheetId="1" r:id="rId1"/>
  </sheets>
  <definedNames>
    <definedName name="_xlnm._FilterDatabase" localSheetId="0" hidden="1">Blad1!$E$1:$E$28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" i="1" l="1"/>
  <c r="T4" i="1"/>
  <c r="T5" i="1"/>
  <c r="T6" i="1"/>
  <c r="T9" i="1"/>
  <c r="T10" i="1"/>
  <c r="R10" i="1"/>
  <c r="T11" i="1"/>
  <c r="T12" i="1"/>
  <c r="T13" i="1"/>
  <c r="T18" i="1"/>
  <c r="T20" i="1"/>
  <c r="T21" i="1"/>
  <c r="T23" i="1"/>
  <c r="T24" i="1"/>
  <c r="T25" i="1"/>
  <c r="T26" i="1"/>
  <c r="T27" i="1"/>
  <c r="T28" i="1"/>
  <c r="S3" i="1"/>
  <c r="S4" i="1"/>
  <c r="S5" i="1"/>
  <c r="S6" i="1"/>
  <c r="S9" i="1"/>
  <c r="S10" i="1"/>
  <c r="S11" i="1"/>
  <c r="S13" i="1"/>
  <c r="S18" i="1"/>
  <c r="S20" i="1"/>
  <c r="S21" i="1"/>
  <c r="S23" i="1"/>
  <c r="S24" i="1"/>
  <c r="S25" i="1"/>
  <c r="S26" i="1"/>
  <c r="S27" i="1"/>
  <c r="S28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comments1.xml><?xml version="1.0" encoding="utf-8"?>
<comments xmlns="http://schemas.openxmlformats.org/spreadsheetml/2006/main">
  <authors>
    <author>dejong77</author>
  </authors>
  <commentList>
    <comment ref="H1" authorId="0" shapeId="0">
      <text>
        <r>
          <rPr>
            <b/>
            <sz val="9"/>
            <color indexed="81"/>
            <rFont val="Tahoma"/>
            <charset val="1"/>
          </rPr>
          <t>dejong77:</t>
        </r>
        <r>
          <rPr>
            <sz val="9"/>
            <color indexed="81"/>
            <rFont val="Tahoma"/>
            <charset val="1"/>
          </rPr>
          <t xml:space="preserve">
minus is a loss
plus is profit</t>
        </r>
      </text>
    </comment>
    <comment ref="J1" authorId="0" shapeId="0">
      <text>
        <r>
          <rPr>
            <b/>
            <sz val="9"/>
            <color indexed="81"/>
            <rFont val="Tahoma"/>
            <charset val="1"/>
          </rPr>
          <t>dejong77:</t>
        </r>
        <r>
          <rPr>
            <sz val="9"/>
            <color indexed="81"/>
            <rFont val="Tahoma"/>
            <charset val="1"/>
          </rPr>
          <t xml:space="preserve">
minus is lose
value 1 = push
value 2 and over win</t>
        </r>
      </text>
    </comment>
    <comment ref="L1" authorId="0" shapeId="0">
      <text>
        <r>
          <rPr>
            <b/>
            <sz val="9"/>
            <color indexed="81"/>
            <rFont val="Tahoma"/>
            <charset val="1"/>
          </rPr>
          <t>dejong77:</t>
        </r>
        <r>
          <rPr>
            <sz val="9"/>
            <color indexed="81"/>
            <rFont val="Tahoma"/>
            <charset val="1"/>
          </rPr>
          <t xml:space="preserve">
value 1 and lower is loss
value 2 and up is win</t>
        </r>
      </text>
    </comment>
    <comment ref="O1" authorId="0" shapeId="0">
      <text>
        <r>
          <rPr>
            <b/>
            <sz val="9"/>
            <color indexed="81"/>
            <rFont val="Tahoma"/>
            <charset val="1"/>
          </rPr>
          <t>dejong77:</t>
        </r>
        <r>
          <rPr>
            <sz val="9"/>
            <color indexed="81"/>
            <rFont val="Tahoma"/>
            <charset val="1"/>
          </rPr>
          <t xml:space="preserve">
minus value is loss
plus value is win</t>
        </r>
      </text>
    </comment>
  </commentList>
</comments>
</file>

<file path=xl/sharedStrings.xml><?xml version="1.0" encoding="utf-8"?>
<sst xmlns="http://schemas.openxmlformats.org/spreadsheetml/2006/main" count="91" uniqueCount="42">
  <si>
    <t>TOR</t>
  </si>
  <si>
    <t>PIT</t>
  </si>
  <si>
    <t>WAS</t>
  </si>
  <si>
    <t>CLS</t>
  </si>
  <si>
    <t>PHO</t>
  </si>
  <si>
    <t>ANA</t>
  </si>
  <si>
    <t>FLA</t>
  </si>
  <si>
    <t>STL</t>
  </si>
  <si>
    <t>CHI</t>
  </si>
  <si>
    <t>COL</t>
  </si>
  <si>
    <t>BUF</t>
  </si>
  <si>
    <t>NYR</t>
  </si>
  <si>
    <t>EDM</t>
  </si>
  <si>
    <t>BOS</t>
  </si>
  <si>
    <t>MON</t>
  </si>
  <si>
    <t>NJ</t>
  </si>
  <si>
    <t>NYI</t>
  </si>
  <si>
    <t>PHI</t>
  </si>
  <si>
    <t>WIN</t>
  </si>
  <si>
    <t>CAR</t>
  </si>
  <si>
    <t>NSH</t>
  </si>
  <si>
    <t>LOS</t>
  </si>
  <si>
    <t>DET</t>
  </si>
  <si>
    <t>DAL</t>
  </si>
  <si>
    <t>Date</t>
  </si>
  <si>
    <t>home team</t>
  </si>
  <si>
    <t>away team</t>
  </si>
  <si>
    <t>away score</t>
  </si>
  <si>
    <t>home score</t>
  </si>
  <si>
    <t>line</t>
  </si>
  <si>
    <t>difference</t>
  </si>
  <si>
    <t>spread -1</t>
  </si>
  <si>
    <t>score difference</t>
  </si>
  <si>
    <t>spread -1,5</t>
  </si>
  <si>
    <t>team total oponent</t>
  </si>
  <si>
    <t>team total home</t>
  </si>
  <si>
    <t>ML odds</t>
  </si>
  <si>
    <t>loss</t>
  </si>
  <si>
    <t>win</t>
  </si>
  <si>
    <t>ML result</t>
  </si>
  <si>
    <t>parlay bet</t>
  </si>
  <si>
    <t>odds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</si>
</sst>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T28"/>
  <sheetViews>
    <sheetView tabSelected="1" topLeftCell="M1" workbookViewId="0">
      <selection activeCell="T28" sqref="T3:T28"/>
    </sheetView>
  </sheetViews>
  <sheetFormatPr defaultRowHeight="15" x14ac:dyDescent="0.25"/>
  <cols>
    <col min="2" max="2" width="10.5703125" bestFit="1" customWidth="1"/>
    <col min="3" max="3" width="11.140625" bestFit="1" customWidth="1"/>
    <col min="4" max="4" width="10.7109375" bestFit="1" customWidth="1"/>
    <col min="5" max="5" width="11.28515625" bestFit="1" customWidth="1"/>
    <col min="6" max="6" width="15.85546875" bestFit="1" customWidth="1"/>
    <col min="7" max="7" width="7.28515625" customWidth="1"/>
    <col min="8" max="9" width="11" customWidth="1"/>
    <col min="10" max="10" width="15.5703125" bestFit="1" customWidth="1"/>
    <col min="11" max="15" width="15.5703125" customWidth="1"/>
  </cols>
  <sheetData>
    <row r="1" spans="1:20" x14ac:dyDescent="0.25">
      <c r="A1" t="s">
        <v>24</v>
      </c>
      <c r="B1" t="s">
        <v>26</v>
      </c>
      <c r="C1" t="s">
        <v>25</v>
      </c>
      <c r="D1" t="s">
        <v>27</v>
      </c>
      <c r="E1" t="s">
        <v>28</v>
      </c>
      <c r="F1" t="s">
        <v>35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32</v>
      </c>
      <c r="M1" t="s">
        <v>34</v>
      </c>
      <c r="N1" t="s">
        <v>29</v>
      </c>
      <c r="O1" t="s">
        <v>30</v>
      </c>
      <c r="P1" t="s">
        <v>36</v>
      </c>
      <c r="Q1" t="s">
        <v>39</v>
      </c>
      <c r="R1" t="s">
        <v>40</v>
      </c>
      <c r="S1" t="s">
        <v>41</v>
      </c>
    </row>
    <row r="2" spans="1:20" s="4" customFormat="1" hidden="1" x14ac:dyDescent="0.25">
      <c r="A2" s="1">
        <v>41297</v>
      </c>
      <c r="B2" s="2" t="s">
        <v>0</v>
      </c>
      <c r="C2" s="2" t="s">
        <v>1</v>
      </c>
      <c r="D2" s="2">
        <v>5</v>
      </c>
      <c r="E2" s="2">
        <v>2</v>
      </c>
      <c r="F2" s="2">
        <v>2</v>
      </c>
      <c r="G2" s="2">
        <v>2.5</v>
      </c>
      <c r="H2" s="2">
        <f>F2-G2</f>
        <v>-0.5</v>
      </c>
      <c r="I2" s="2">
        <v>-1</v>
      </c>
      <c r="J2" s="2">
        <f>E2-D2</f>
        <v>-3</v>
      </c>
      <c r="K2">
        <v>-1.5</v>
      </c>
      <c r="L2">
        <f>E2-D2</f>
        <v>-3</v>
      </c>
      <c r="M2" s="2">
        <v>5</v>
      </c>
      <c r="N2" s="2">
        <v>2.5</v>
      </c>
      <c r="O2" s="2">
        <f>N2-M2</f>
        <v>-2.5</v>
      </c>
      <c r="P2" s="2">
        <v>-213</v>
      </c>
      <c r="Q2" s="3">
        <v>6</v>
      </c>
    </row>
    <row r="3" spans="1:20" s="4" customFormat="1" x14ac:dyDescent="0.25">
      <c r="A3" s="1">
        <v>41312</v>
      </c>
      <c r="B3" s="2" t="s">
        <v>2</v>
      </c>
      <c r="C3" s="2" t="s">
        <v>1</v>
      </c>
      <c r="D3" s="2">
        <v>2</v>
      </c>
      <c r="E3" s="2">
        <v>5</v>
      </c>
      <c r="F3" s="2">
        <v>5</v>
      </c>
      <c r="G3" s="2">
        <v>2.5</v>
      </c>
      <c r="H3" s="2">
        <f t="shared" ref="H3:H28" si="0">F3-G3</f>
        <v>2.5</v>
      </c>
      <c r="I3" s="2">
        <v>-1</v>
      </c>
      <c r="J3" s="2">
        <f t="shared" ref="J3:L28" si="1">E3-D3</f>
        <v>3</v>
      </c>
      <c r="K3">
        <v>-1.5</v>
      </c>
      <c r="L3">
        <f t="shared" ref="L3:L28" si="2">E3-D3</f>
        <v>3</v>
      </c>
      <c r="M3" s="2">
        <v>2</v>
      </c>
      <c r="N3" s="2">
        <v>2.5</v>
      </c>
      <c r="O3" s="2">
        <f t="shared" ref="O3:O28" si="3">N3-M3</f>
        <v>0.5</v>
      </c>
      <c r="P3" s="2">
        <v>-199</v>
      </c>
      <c r="Q3" s="3" t="s">
        <v>38</v>
      </c>
      <c r="R3" s="4">
        <v>50</v>
      </c>
      <c r="S3" s="4">
        <f>100/199</f>
        <v>0.50251256281407031</v>
      </c>
      <c r="T3" s="5">
        <f>R3*S3</f>
        <v>25.125628140703515</v>
      </c>
    </row>
    <row r="4" spans="1:20" s="4" customFormat="1" x14ac:dyDescent="0.25">
      <c r="A4" s="1">
        <v>41321</v>
      </c>
      <c r="B4" s="2" t="s">
        <v>3</v>
      </c>
      <c r="C4" s="2" t="s">
        <v>4</v>
      </c>
      <c r="D4" s="2">
        <v>3</v>
      </c>
      <c r="E4" s="2">
        <v>5</v>
      </c>
      <c r="F4" s="2">
        <v>5</v>
      </c>
      <c r="G4" s="2">
        <v>2.5</v>
      </c>
      <c r="H4" s="2">
        <f t="shared" si="0"/>
        <v>2.5</v>
      </c>
      <c r="I4" s="2">
        <v>-1</v>
      </c>
      <c r="J4" s="2">
        <f t="shared" si="1"/>
        <v>2</v>
      </c>
      <c r="K4">
        <v>-1.5</v>
      </c>
      <c r="L4">
        <f t="shared" si="2"/>
        <v>2</v>
      </c>
      <c r="M4" s="2">
        <v>3</v>
      </c>
      <c r="N4" s="2">
        <v>2.5</v>
      </c>
      <c r="O4" s="2">
        <f t="shared" si="3"/>
        <v>-0.5</v>
      </c>
      <c r="P4" s="2">
        <v>-204</v>
      </c>
      <c r="Q4" s="3" t="s">
        <v>38</v>
      </c>
      <c r="R4" s="4">
        <v>75.77</v>
      </c>
      <c r="S4" s="4">
        <f>100/204</f>
        <v>0.49019607843137253</v>
      </c>
      <c r="T4" s="5">
        <f>R4*S4</f>
        <v>37.142156862745097</v>
      </c>
    </row>
    <row r="5" spans="1:20" s="4" customFormat="1" x14ac:dyDescent="0.25">
      <c r="A5" s="1">
        <v>41323</v>
      </c>
      <c r="B5" s="2" t="s">
        <v>3</v>
      </c>
      <c r="C5" s="2" t="s">
        <v>5</v>
      </c>
      <c r="D5" s="2">
        <v>2</v>
      </c>
      <c r="E5" s="2">
        <v>3</v>
      </c>
      <c r="F5" s="2">
        <v>3</v>
      </c>
      <c r="G5" s="2">
        <v>2.5</v>
      </c>
      <c r="H5" s="2">
        <f t="shared" si="0"/>
        <v>0.5</v>
      </c>
      <c r="I5" s="2">
        <v>-1</v>
      </c>
      <c r="J5" s="2">
        <f t="shared" si="1"/>
        <v>1</v>
      </c>
      <c r="K5">
        <v>-1.5</v>
      </c>
      <c r="L5">
        <f t="shared" si="2"/>
        <v>1</v>
      </c>
      <c r="M5" s="2">
        <v>2</v>
      </c>
      <c r="N5" s="2">
        <v>2.5</v>
      </c>
      <c r="O5" s="2">
        <f t="shared" si="3"/>
        <v>0.5</v>
      </c>
      <c r="P5" s="2">
        <v>-194</v>
      </c>
      <c r="Q5" s="3" t="s">
        <v>38</v>
      </c>
      <c r="R5" s="4">
        <v>50</v>
      </c>
      <c r="S5" s="4">
        <f>100/194</f>
        <v>0.51546391752577314</v>
      </c>
      <c r="T5" s="5">
        <f>R5*S5</f>
        <v>25.773195876288657</v>
      </c>
    </row>
    <row r="6" spans="1:20" s="4" customFormat="1" x14ac:dyDescent="0.25">
      <c r="A6" s="1">
        <v>41327</v>
      </c>
      <c r="B6" s="2" t="s">
        <v>6</v>
      </c>
      <c r="C6" s="2" t="s">
        <v>1</v>
      </c>
      <c r="D6" s="2">
        <v>1</v>
      </c>
      <c r="E6" s="2">
        <v>3</v>
      </c>
      <c r="F6" s="2">
        <v>3</v>
      </c>
      <c r="G6" s="2">
        <v>2.5</v>
      </c>
      <c r="H6" s="2">
        <f t="shared" si="0"/>
        <v>0.5</v>
      </c>
      <c r="I6" s="2">
        <v>-1</v>
      </c>
      <c r="J6" s="2">
        <f t="shared" si="1"/>
        <v>2</v>
      </c>
      <c r="K6">
        <v>-1.5</v>
      </c>
      <c r="L6">
        <f t="shared" si="2"/>
        <v>2</v>
      </c>
      <c r="M6" s="2">
        <v>1</v>
      </c>
      <c r="N6" s="2">
        <v>2.5</v>
      </c>
      <c r="O6" s="2">
        <f t="shared" si="3"/>
        <v>1.5</v>
      </c>
      <c r="P6" s="2">
        <v>-227</v>
      </c>
      <c r="Q6" s="3" t="s">
        <v>38</v>
      </c>
      <c r="R6" s="4">
        <v>79.41</v>
      </c>
      <c r="S6" s="4">
        <f>100/227</f>
        <v>0.44052863436123346</v>
      </c>
      <c r="T6" s="5">
        <f>R6*S6</f>
        <v>34.982378854625544</v>
      </c>
    </row>
    <row r="7" spans="1:20" s="4" customFormat="1" hidden="1" x14ac:dyDescent="0.25">
      <c r="A7" s="1">
        <v>41328</v>
      </c>
      <c r="B7" s="2" t="s">
        <v>3</v>
      </c>
      <c r="C7" s="2" t="s">
        <v>7</v>
      </c>
      <c r="D7" s="2">
        <v>1</v>
      </c>
      <c r="E7" s="2">
        <v>2</v>
      </c>
      <c r="F7" s="2">
        <v>2</v>
      </c>
      <c r="G7" s="2">
        <v>2.5</v>
      </c>
      <c r="H7" s="2">
        <f t="shared" si="0"/>
        <v>-0.5</v>
      </c>
      <c r="I7" s="2">
        <v>-1</v>
      </c>
      <c r="J7" s="2">
        <f t="shared" si="1"/>
        <v>1</v>
      </c>
      <c r="K7">
        <v>-1.5</v>
      </c>
      <c r="L7">
        <f t="shared" si="2"/>
        <v>1</v>
      </c>
      <c r="M7" s="2">
        <v>1</v>
      </c>
      <c r="N7" s="2">
        <v>2.5</v>
      </c>
      <c r="O7" s="2">
        <f t="shared" si="3"/>
        <v>1.5</v>
      </c>
      <c r="P7" s="2">
        <v>-222</v>
      </c>
      <c r="Q7" s="3">
        <v>5.5</v>
      </c>
    </row>
    <row r="8" spans="1:20" s="4" customFormat="1" hidden="1" x14ac:dyDescent="0.25">
      <c r="A8" s="1">
        <v>41329</v>
      </c>
      <c r="B8" s="2" t="s">
        <v>3</v>
      </c>
      <c r="C8" s="2" t="s">
        <v>8</v>
      </c>
      <c r="D8" s="2">
        <v>0</v>
      </c>
      <c r="E8" s="2">
        <v>1</v>
      </c>
      <c r="F8" s="2">
        <v>1</v>
      </c>
      <c r="G8" s="2">
        <v>2.5</v>
      </c>
      <c r="H8" s="2">
        <f t="shared" si="0"/>
        <v>-1.5</v>
      </c>
      <c r="I8" s="2">
        <v>-1</v>
      </c>
      <c r="J8" s="2">
        <f t="shared" si="1"/>
        <v>1</v>
      </c>
      <c r="K8">
        <v>-1.5</v>
      </c>
      <c r="L8">
        <f t="shared" si="2"/>
        <v>1</v>
      </c>
      <c r="M8" s="2">
        <v>0</v>
      </c>
      <c r="N8" s="2">
        <v>2.5</v>
      </c>
      <c r="O8" s="2">
        <f t="shared" si="3"/>
        <v>2.5</v>
      </c>
      <c r="P8" s="2">
        <v>-270</v>
      </c>
      <c r="Q8" s="3">
        <v>5.5</v>
      </c>
    </row>
    <row r="9" spans="1:20" s="4" customFormat="1" x14ac:dyDescent="0.25">
      <c r="A9" s="1">
        <v>41329</v>
      </c>
      <c r="B9" s="2" t="s">
        <v>9</v>
      </c>
      <c r="C9" s="2" t="s">
        <v>5</v>
      </c>
      <c r="D9" s="2">
        <v>3</v>
      </c>
      <c r="E9" s="2">
        <v>4</v>
      </c>
      <c r="F9" s="2">
        <v>4</v>
      </c>
      <c r="G9" s="2">
        <v>2.5</v>
      </c>
      <c r="H9" s="2">
        <f t="shared" si="0"/>
        <v>1.5</v>
      </c>
      <c r="I9" s="2">
        <v>-1</v>
      </c>
      <c r="J9" s="2">
        <f t="shared" si="1"/>
        <v>1</v>
      </c>
      <c r="K9">
        <v>-1.5</v>
      </c>
      <c r="L9">
        <f t="shared" si="2"/>
        <v>1</v>
      </c>
      <c r="M9" s="2">
        <v>3</v>
      </c>
      <c r="N9" s="2">
        <v>2.5</v>
      </c>
      <c r="O9" s="2">
        <f t="shared" si="3"/>
        <v>-0.5</v>
      </c>
      <c r="P9" s="2">
        <v>-170</v>
      </c>
      <c r="Q9" s="3" t="s">
        <v>38</v>
      </c>
      <c r="R9" s="4">
        <v>50</v>
      </c>
      <c r="S9" s="4">
        <f>100/170</f>
        <v>0.58823529411764708</v>
      </c>
      <c r="T9" s="5">
        <f>R9*S9</f>
        <v>29.411764705882355</v>
      </c>
    </row>
    <row r="10" spans="1:20" s="4" customFormat="1" x14ac:dyDescent="0.25">
      <c r="A10" s="1">
        <v>41334</v>
      </c>
      <c r="B10" s="2" t="s">
        <v>3</v>
      </c>
      <c r="C10" s="2" t="s">
        <v>8</v>
      </c>
      <c r="D10" s="2">
        <v>3</v>
      </c>
      <c r="E10" s="2">
        <v>4</v>
      </c>
      <c r="F10" s="2">
        <v>4</v>
      </c>
      <c r="G10" s="2">
        <v>2.5</v>
      </c>
      <c r="H10" s="2">
        <f t="shared" si="0"/>
        <v>1.5</v>
      </c>
      <c r="I10" s="2">
        <v>-1</v>
      </c>
      <c r="J10" s="2">
        <f t="shared" si="1"/>
        <v>1</v>
      </c>
      <c r="K10">
        <v>-1.5</v>
      </c>
      <c r="L10">
        <f t="shared" si="2"/>
        <v>1</v>
      </c>
      <c r="M10" s="2">
        <v>3</v>
      </c>
      <c r="N10" s="2">
        <v>2.5</v>
      </c>
      <c r="O10" s="2">
        <f t="shared" si="3"/>
        <v>-0.5</v>
      </c>
      <c r="P10" s="2">
        <v>-275</v>
      </c>
      <c r="Q10" s="3" t="s">
        <v>38</v>
      </c>
      <c r="R10" s="4">
        <f>74.88</f>
        <v>74.88</v>
      </c>
      <c r="S10" s="4">
        <f>100/275</f>
        <v>0.36363636363636365</v>
      </c>
      <c r="T10" s="5">
        <f>R10*S10</f>
        <v>27.229090909090907</v>
      </c>
    </row>
    <row r="11" spans="1:20" s="4" customFormat="1" x14ac:dyDescent="0.25">
      <c r="A11" s="1">
        <v>41336</v>
      </c>
      <c r="B11" s="2" t="s">
        <v>10</v>
      </c>
      <c r="C11" s="2" t="s">
        <v>11</v>
      </c>
      <c r="D11" s="2">
        <v>2</v>
      </c>
      <c r="E11" s="2">
        <v>3</v>
      </c>
      <c r="F11" s="2">
        <v>3</v>
      </c>
      <c r="G11" s="2">
        <v>2.5</v>
      </c>
      <c r="H11" s="2">
        <f t="shared" si="0"/>
        <v>0.5</v>
      </c>
      <c r="I11" s="2">
        <v>-1</v>
      </c>
      <c r="J11" s="2">
        <f t="shared" si="1"/>
        <v>1</v>
      </c>
      <c r="K11">
        <v>-1.5</v>
      </c>
      <c r="L11">
        <f t="shared" si="2"/>
        <v>1</v>
      </c>
      <c r="M11" s="2">
        <v>2</v>
      </c>
      <c r="N11" s="2">
        <v>2.5</v>
      </c>
      <c r="O11" s="2">
        <f t="shared" si="3"/>
        <v>0.5</v>
      </c>
      <c r="P11" s="2">
        <v>-201</v>
      </c>
      <c r="Q11" s="3" t="s">
        <v>38</v>
      </c>
      <c r="R11" s="4">
        <v>50</v>
      </c>
      <c r="S11" s="4">
        <f>100/201</f>
        <v>0.49751243781094528</v>
      </c>
      <c r="T11" s="5">
        <f>R11*S11</f>
        <v>24.875621890547265</v>
      </c>
    </row>
    <row r="12" spans="1:20" s="4" customFormat="1" x14ac:dyDescent="0.25">
      <c r="A12" s="1">
        <v>41343</v>
      </c>
      <c r="B12" s="2" t="s">
        <v>12</v>
      </c>
      <c r="C12" s="2" t="s">
        <v>8</v>
      </c>
      <c r="D12" s="2">
        <v>6</v>
      </c>
      <c r="E12" s="2">
        <v>5</v>
      </c>
      <c r="F12" s="2">
        <v>5</v>
      </c>
      <c r="G12" s="2">
        <v>2.5</v>
      </c>
      <c r="H12" s="2">
        <f t="shared" si="0"/>
        <v>2.5</v>
      </c>
      <c r="I12" s="2">
        <v>-1</v>
      </c>
      <c r="J12" s="2">
        <f t="shared" si="1"/>
        <v>-1</v>
      </c>
      <c r="K12">
        <v>-1.5</v>
      </c>
      <c r="L12">
        <f t="shared" si="2"/>
        <v>-1</v>
      </c>
      <c r="M12" s="2">
        <v>6</v>
      </c>
      <c r="N12" s="2">
        <v>2.5</v>
      </c>
      <c r="O12" s="2">
        <f t="shared" si="3"/>
        <v>-3.5</v>
      </c>
      <c r="P12" s="2">
        <v>-220</v>
      </c>
      <c r="Q12" s="3" t="s">
        <v>37</v>
      </c>
      <c r="R12" s="4">
        <v>50</v>
      </c>
      <c r="S12" s="4">
        <v>-1</v>
      </c>
      <c r="T12" s="4">
        <f>R12*S12</f>
        <v>-50</v>
      </c>
    </row>
    <row r="13" spans="1:20" s="4" customFormat="1" x14ac:dyDescent="0.25">
      <c r="A13" s="1">
        <v>41347</v>
      </c>
      <c r="B13" s="2" t="s">
        <v>6</v>
      </c>
      <c r="C13" s="2" t="s">
        <v>13</v>
      </c>
      <c r="D13" s="2">
        <v>1</v>
      </c>
      <c r="E13" s="2">
        <v>4</v>
      </c>
      <c r="F13" s="2">
        <v>4</v>
      </c>
      <c r="G13" s="2">
        <v>2.5</v>
      </c>
      <c r="H13" s="2">
        <f t="shared" si="0"/>
        <v>1.5</v>
      </c>
      <c r="I13" s="2">
        <v>-1</v>
      </c>
      <c r="J13" s="2">
        <f t="shared" si="1"/>
        <v>3</v>
      </c>
      <c r="K13">
        <v>-1.5</v>
      </c>
      <c r="L13">
        <f t="shared" si="2"/>
        <v>3</v>
      </c>
      <c r="M13" s="2">
        <v>1</v>
      </c>
      <c r="N13" s="2">
        <v>2.5</v>
      </c>
      <c r="O13" s="2">
        <f t="shared" si="3"/>
        <v>1.5</v>
      </c>
      <c r="P13" s="2">
        <v>-255</v>
      </c>
      <c r="Q13" s="3" t="s">
        <v>38</v>
      </c>
      <c r="R13" s="4">
        <v>77.77</v>
      </c>
      <c r="S13" s="4">
        <f>100/255</f>
        <v>0.39215686274509803</v>
      </c>
      <c r="T13" s="5">
        <f>R13*S13</f>
        <v>30.498039215686273</v>
      </c>
    </row>
    <row r="14" spans="1:20" s="4" customFormat="1" hidden="1" x14ac:dyDescent="0.25">
      <c r="A14" s="1">
        <v>41352</v>
      </c>
      <c r="B14" s="2" t="s">
        <v>10</v>
      </c>
      <c r="C14" s="2" t="s">
        <v>14</v>
      </c>
      <c r="D14" s="2">
        <v>3</v>
      </c>
      <c r="E14" s="2">
        <v>2</v>
      </c>
      <c r="F14" s="2">
        <v>2</v>
      </c>
      <c r="G14" s="2">
        <v>2.5</v>
      </c>
      <c r="H14" s="2">
        <f t="shared" si="0"/>
        <v>-0.5</v>
      </c>
      <c r="I14" s="2">
        <v>-1</v>
      </c>
      <c r="J14" s="2">
        <f t="shared" si="1"/>
        <v>-1</v>
      </c>
      <c r="K14">
        <v>-1.5</v>
      </c>
      <c r="L14">
        <f t="shared" si="2"/>
        <v>-1</v>
      </c>
      <c r="M14" s="2">
        <v>3</v>
      </c>
      <c r="N14" s="2">
        <v>2.5</v>
      </c>
      <c r="O14" s="2">
        <f t="shared" si="3"/>
        <v>-0.5</v>
      </c>
      <c r="P14" s="2">
        <v>-176</v>
      </c>
      <c r="Q14" s="3">
        <v>5.5</v>
      </c>
    </row>
    <row r="15" spans="1:20" s="4" customFormat="1" hidden="1" x14ac:dyDescent="0.25">
      <c r="A15" s="1">
        <v>41352</v>
      </c>
      <c r="B15" s="2" t="s">
        <v>2</v>
      </c>
      <c r="C15" s="2" t="s">
        <v>1</v>
      </c>
      <c r="D15" s="2">
        <v>1</v>
      </c>
      <c r="E15" s="2">
        <v>2</v>
      </c>
      <c r="F15" s="2">
        <v>2</v>
      </c>
      <c r="G15" s="2">
        <v>2.5</v>
      </c>
      <c r="H15" s="2">
        <f t="shared" si="0"/>
        <v>-0.5</v>
      </c>
      <c r="I15" s="2">
        <v>-1</v>
      </c>
      <c r="J15" s="2">
        <f t="shared" si="1"/>
        <v>1</v>
      </c>
      <c r="K15">
        <v>-1.5</v>
      </c>
      <c r="L15">
        <f t="shared" si="2"/>
        <v>1</v>
      </c>
      <c r="M15" s="2">
        <v>1</v>
      </c>
      <c r="N15" s="2">
        <v>2.5</v>
      </c>
      <c r="O15" s="2">
        <f t="shared" si="3"/>
        <v>1.5</v>
      </c>
      <c r="P15" s="2">
        <v>-196</v>
      </c>
      <c r="Q15" s="3">
        <v>6</v>
      </c>
    </row>
    <row r="16" spans="1:20" s="4" customFormat="1" hidden="1" x14ac:dyDescent="0.25">
      <c r="A16" s="1">
        <v>41356</v>
      </c>
      <c r="B16" s="2" t="s">
        <v>10</v>
      </c>
      <c r="C16" s="2" t="s">
        <v>14</v>
      </c>
      <c r="D16" s="2">
        <v>2</v>
      </c>
      <c r="E16" s="2">
        <v>1</v>
      </c>
      <c r="F16" s="2">
        <v>1</v>
      </c>
      <c r="G16" s="2">
        <v>2.5</v>
      </c>
      <c r="H16" s="2">
        <f t="shared" si="0"/>
        <v>-1.5</v>
      </c>
      <c r="I16" s="2">
        <v>-1</v>
      </c>
      <c r="J16" s="2">
        <f t="shared" si="1"/>
        <v>-1</v>
      </c>
      <c r="K16">
        <v>-1.5</v>
      </c>
      <c r="L16">
        <f t="shared" si="2"/>
        <v>-1</v>
      </c>
      <c r="M16" s="2">
        <v>2</v>
      </c>
      <c r="N16" s="2">
        <v>2.5</v>
      </c>
      <c r="O16" s="2">
        <f t="shared" si="3"/>
        <v>0.5</v>
      </c>
      <c r="P16" s="2">
        <v>-183</v>
      </c>
      <c r="Q16" s="3">
        <v>5.5</v>
      </c>
    </row>
    <row r="17" spans="1:20" s="4" customFormat="1" hidden="1" x14ac:dyDescent="0.25">
      <c r="A17" s="1">
        <v>41356</v>
      </c>
      <c r="B17" s="2" t="s">
        <v>6</v>
      </c>
      <c r="C17" s="2" t="s">
        <v>15</v>
      </c>
      <c r="D17" s="2">
        <v>1</v>
      </c>
      <c r="E17" s="2">
        <v>2</v>
      </c>
      <c r="F17" s="2">
        <v>2</v>
      </c>
      <c r="G17" s="2">
        <v>2.5</v>
      </c>
      <c r="H17" s="2">
        <f t="shared" si="0"/>
        <v>-0.5</v>
      </c>
      <c r="I17" s="2">
        <v>-1</v>
      </c>
      <c r="J17" s="2">
        <f t="shared" si="1"/>
        <v>1</v>
      </c>
      <c r="K17">
        <v>-1.5</v>
      </c>
      <c r="L17">
        <f t="shared" si="2"/>
        <v>1</v>
      </c>
      <c r="M17" s="2">
        <v>1</v>
      </c>
      <c r="N17" s="2">
        <v>2.5</v>
      </c>
      <c r="O17" s="2">
        <f t="shared" si="3"/>
        <v>1.5</v>
      </c>
      <c r="P17" s="2">
        <v>-190</v>
      </c>
      <c r="Q17" s="3">
        <v>5</v>
      </c>
    </row>
    <row r="18" spans="1:20" s="4" customFormat="1" x14ac:dyDescent="0.25">
      <c r="A18" s="1">
        <v>41357</v>
      </c>
      <c r="B18" s="2" t="s">
        <v>6</v>
      </c>
      <c r="C18" s="2" t="s">
        <v>16</v>
      </c>
      <c r="D18" s="2">
        <v>0</v>
      </c>
      <c r="E18" s="2">
        <v>3</v>
      </c>
      <c r="F18" s="2">
        <v>3</v>
      </c>
      <c r="G18" s="2">
        <v>2.5</v>
      </c>
      <c r="H18" s="2">
        <f t="shared" si="0"/>
        <v>0.5</v>
      </c>
      <c r="I18" s="2">
        <v>-1</v>
      </c>
      <c r="J18" s="2">
        <f t="shared" si="1"/>
        <v>3</v>
      </c>
      <c r="K18">
        <v>-1.5</v>
      </c>
      <c r="L18">
        <f t="shared" si="2"/>
        <v>3</v>
      </c>
      <c r="M18" s="2">
        <v>0</v>
      </c>
      <c r="N18" s="2">
        <v>2.5</v>
      </c>
      <c r="O18" s="2">
        <f t="shared" si="3"/>
        <v>2.5</v>
      </c>
      <c r="P18" s="2">
        <v>-180</v>
      </c>
      <c r="Q18" s="3" t="s">
        <v>38</v>
      </c>
      <c r="R18" s="4">
        <v>50</v>
      </c>
      <c r="S18" s="4">
        <f>100/180</f>
        <v>0.55555555555555558</v>
      </c>
      <c r="T18" s="5">
        <f>R18*S18</f>
        <v>27.777777777777779</v>
      </c>
    </row>
    <row r="19" spans="1:20" s="4" customFormat="1" hidden="1" x14ac:dyDescent="0.25">
      <c r="A19" s="1">
        <v>41357</v>
      </c>
      <c r="B19" s="2" t="s">
        <v>17</v>
      </c>
      <c r="C19" s="2" t="s">
        <v>1</v>
      </c>
      <c r="D19" s="2">
        <v>1</v>
      </c>
      <c r="E19" s="2">
        <v>2</v>
      </c>
      <c r="F19" s="2">
        <v>2</v>
      </c>
      <c r="G19" s="2">
        <v>2.5</v>
      </c>
      <c r="H19" s="2">
        <f t="shared" si="0"/>
        <v>-0.5</v>
      </c>
      <c r="I19" s="2">
        <v>-1</v>
      </c>
      <c r="J19" s="2">
        <f t="shared" si="1"/>
        <v>1</v>
      </c>
      <c r="K19">
        <v>-1.5</v>
      </c>
      <c r="L19">
        <f t="shared" si="2"/>
        <v>1</v>
      </c>
      <c r="M19" s="2">
        <v>1</v>
      </c>
      <c r="N19" s="2">
        <v>2.5</v>
      </c>
      <c r="O19" s="2">
        <f t="shared" si="3"/>
        <v>1.5</v>
      </c>
      <c r="P19" s="2">
        <v>-185</v>
      </c>
      <c r="Q19" s="3">
        <v>6</v>
      </c>
    </row>
    <row r="20" spans="1:20" s="4" customFormat="1" x14ac:dyDescent="0.25">
      <c r="A20" s="1">
        <v>41361</v>
      </c>
      <c r="B20" s="2" t="s">
        <v>18</v>
      </c>
      <c r="C20" s="2" t="s">
        <v>1</v>
      </c>
      <c r="D20" s="2">
        <v>0</v>
      </c>
      <c r="E20" s="2">
        <v>4</v>
      </c>
      <c r="F20" s="2">
        <v>4</v>
      </c>
      <c r="G20" s="2">
        <v>2.5</v>
      </c>
      <c r="H20" s="2">
        <f t="shared" si="0"/>
        <v>1.5</v>
      </c>
      <c r="I20" s="2">
        <v>-1</v>
      </c>
      <c r="J20" s="2">
        <f t="shared" si="1"/>
        <v>4</v>
      </c>
      <c r="K20">
        <v>-1.5</v>
      </c>
      <c r="L20">
        <f t="shared" si="2"/>
        <v>4</v>
      </c>
      <c r="M20" s="2">
        <v>0</v>
      </c>
      <c r="N20" s="2">
        <v>2.5</v>
      </c>
      <c r="O20" s="2">
        <f t="shared" si="3"/>
        <v>2.5</v>
      </c>
      <c r="P20" s="2">
        <v>-179</v>
      </c>
      <c r="Q20" s="3" t="s">
        <v>38</v>
      </c>
      <c r="R20" s="4">
        <v>78.239999999999995</v>
      </c>
      <c r="S20" s="4">
        <f>100/179</f>
        <v>0.55865921787709494</v>
      </c>
      <c r="T20" s="5">
        <f>R20*S20</f>
        <v>43.709497206703908</v>
      </c>
    </row>
    <row r="21" spans="1:20" s="4" customFormat="1" x14ac:dyDescent="0.25">
      <c r="A21" s="1">
        <v>41365</v>
      </c>
      <c r="B21" s="2" t="s">
        <v>19</v>
      </c>
      <c r="C21" s="2" t="s">
        <v>14</v>
      </c>
      <c r="D21" s="2">
        <v>1</v>
      </c>
      <c r="E21" s="2">
        <v>4</v>
      </c>
      <c r="F21" s="2">
        <v>4</v>
      </c>
      <c r="G21" s="2">
        <v>2.5</v>
      </c>
      <c r="H21" s="2">
        <f t="shared" si="0"/>
        <v>1.5</v>
      </c>
      <c r="I21" s="2">
        <v>-1</v>
      </c>
      <c r="J21" s="2">
        <f t="shared" si="1"/>
        <v>3</v>
      </c>
      <c r="K21">
        <v>-1.5</v>
      </c>
      <c r="L21">
        <f t="shared" si="2"/>
        <v>3</v>
      </c>
      <c r="M21" s="2">
        <v>1</v>
      </c>
      <c r="N21" s="2">
        <v>2.5</v>
      </c>
      <c r="O21" s="2">
        <f t="shared" si="3"/>
        <v>1.5</v>
      </c>
      <c r="P21" s="2">
        <v>-177</v>
      </c>
      <c r="Q21" s="3" t="s">
        <v>38</v>
      </c>
      <c r="R21" s="4">
        <v>50</v>
      </c>
      <c r="S21" s="4">
        <f>100/177</f>
        <v>0.56497175141242939</v>
      </c>
      <c r="T21" s="5">
        <f>R21*S21</f>
        <v>28.248587570621471</v>
      </c>
    </row>
    <row r="22" spans="1:20" s="4" customFormat="1" hidden="1" x14ac:dyDescent="0.25">
      <c r="A22" s="1">
        <v>41366</v>
      </c>
      <c r="B22" s="2" t="s">
        <v>10</v>
      </c>
      <c r="C22" s="2" t="s">
        <v>1</v>
      </c>
      <c r="D22" s="2">
        <v>4</v>
      </c>
      <c r="E22" s="2">
        <v>1</v>
      </c>
      <c r="F22" s="2">
        <v>1</v>
      </c>
      <c r="G22" s="2">
        <v>2.5</v>
      </c>
      <c r="H22" s="2">
        <f t="shared" si="0"/>
        <v>-1.5</v>
      </c>
      <c r="I22" s="2">
        <v>-1</v>
      </c>
      <c r="J22" s="2">
        <f t="shared" si="1"/>
        <v>-3</v>
      </c>
      <c r="K22">
        <v>-1.5</v>
      </c>
      <c r="L22">
        <f t="shared" si="2"/>
        <v>-3</v>
      </c>
      <c r="M22" s="2">
        <v>4</v>
      </c>
      <c r="N22" s="2">
        <v>2.5</v>
      </c>
      <c r="O22" s="2">
        <f t="shared" si="3"/>
        <v>-1.5</v>
      </c>
      <c r="P22" s="2">
        <v>-241</v>
      </c>
      <c r="Q22" s="3">
        <v>5.5</v>
      </c>
    </row>
    <row r="23" spans="1:20" s="4" customFormat="1" x14ac:dyDescent="0.25">
      <c r="A23" s="1">
        <v>41371</v>
      </c>
      <c r="B23" s="2" t="s">
        <v>20</v>
      </c>
      <c r="C23" s="2" t="s">
        <v>8</v>
      </c>
      <c r="D23" s="2">
        <v>3</v>
      </c>
      <c r="E23" s="2">
        <v>5</v>
      </c>
      <c r="F23" s="2">
        <v>5</v>
      </c>
      <c r="G23" s="2">
        <v>2.5</v>
      </c>
      <c r="H23" s="2">
        <f t="shared" si="0"/>
        <v>2.5</v>
      </c>
      <c r="I23" s="2">
        <v>-1</v>
      </c>
      <c r="J23" s="2">
        <f t="shared" si="1"/>
        <v>2</v>
      </c>
      <c r="K23">
        <v>-1.5</v>
      </c>
      <c r="L23">
        <f t="shared" si="2"/>
        <v>2</v>
      </c>
      <c r="M23" s="2">
        <v>3</v>
      </c>
      <c r="N23" s="2">
        <v>2.5</v>
      </c>
      <c r="O23" s="2">
        <f t="shared" si="3"/>
        <v>-0.5</v>
      </c>
      <c r="P23" s="2">
        <v>-187</v>
      </c>
      <c r="Q23" s="3" t="s">
        <v>38</v>
      </c>
      <c r="R23" s="4">
        <v>70.08</v>
      </c>
      <c r="S23" s="4">
        <f>100/187</f>
        <v>0.53475935828877008</v>
      </c>
      <c r="T23" s="5">
        <f>R23*S23</f>
        <v>37.475935828877006</v>
      </c>
    </row>
    <row r="24" spans="1:20" s="4" customFormat="1" x14ac:dyDescent="0.25">
      <c r="A24" s="1">
        <v>41375</v>
      </c>
      <c r="B24" s="2" t="s">
        <v>9</v>
      </c>
      <c r="C24" s="2" t="s">
        <v>21</v>
      </c>
      <c r="D24" s="2">
        <v>2</v>
      </c>
      <c r="E24" s="2">
        <v>3</v>
      </c>
      <c r="F24" s="2">
        <v>3</v>
      </c>
      <c r="G24" s="2">
        <v>2.5</v>
      </c>
      <c r="H24" s="2">
        <f t="shared" si="0"/>
        <v>0.5</v>
      </c>
      <c r="I24" s="2">
        <v>-1</v>
      </c>
      <c r="J24" s="2">
        <f t="shared" si="1"/>
        <v>1</v>
      </c>
      <c r="K24">
        <v>-1.5</v>
      </c>
      <c r="L24">
        <f t="shared" si="2"/>
        <v>1</v>
      </c>
      <c r="M24" s="2">
        <v>2</v>
      </c>
      <c r="N24" s="2">
        <v>2.5</v>
      </c>
      <c r="O24" s="2">
        <f t="shared" si="3"/>
        <v>0.5</v>
      </c>
      <c r="P24" s="2">
        <v>-249</v>
      </c>
      <c r="Q24" s="3" t="s">
        <v>38</v>
      </c>
      <c r="R24" s="4">
        <v>50</v>
      </c>
      <c r="S24" s="4">
        <f>100/249</f>
        <v>0.40160642570281124</v>
      </c>
      <c r="T24" s="5">
        <f>R24*S24</f>
        <v>20.080321285140563</v>
      </c>
    </row>
    <row r="25" spans="1:20" s="4" customFormat="1" x14ac:dyDescent="0.25">
      <c r="A25" s="1">
        <v>41376</v>
      </c>
      <c r="B25" s="2" t="s">
        <v>22</v>
      </c>
      <c r="C25" s="2" t="s">
        <v>8</v>
      </c>
      <c r="D25" s="2">
        <v>2</v>
      </c>
      <c r="E25" s="2">
        <v>3</v>
      </c>
      <c r="F25" s="2">
        <v>3</v>
      </c>
      <c r="G25" s="2">
        <v>2.5</v>
      </c>
      <c r="H25" s="2">
        <f t="shared" si="0"/>
        <v>0.5</v>
      </c>
      <c r="I25" s="2">
        <v>-1</v>
      </c>
      <c r="J25" s="2">
        <f t="shared" si="1"/>
        <v>1</v>
      </c>
      <c r="K25">
        <v>-1.5</v>
      </c>
      <c r="L25">
        <f t="shared" si="2"/>
        <v>1</v>
      </c>
      <c r="M25" s="2">
        <v>2</v>
      </c>
      <c r="N25" s="2">
        <v>2.5</v>
      </c>
      <c r="O25" s="2">
        <f t="shared" si="3"/>
        <v>0.5</v>
      </c>
      <c r="P25" s="2">
        <v>-185</v>
      </c>
      <c r="Q25" s="3" t="s">
        <v>38</v>
      </c>
      <c r="R25" s="4">
        <v>77.78</v>
      </c>
      <c r="S25" s="4">
        <f>100/185</f>
        <v>0.54054054054054057</v>
      </c>
      <c r="T25" s="5">
        <f>R25*S25</f>
        <v>42.043243243243246</v>
      </c>
    </row>
    <row r="26" spans="1:20" s="4" customFormat="1" x14ac:dyDescent="0.25">
      <c r="A26" s="1">
        <v>41379</v>
      </c>
      <c r="B26" s="2" t="s">
        <v>23</v>
      </c>
      <c r="C26" s="2" t="s">
        <v>8</v>
      </c>
      <c r="D26" s="2">
        <v>2</v>
      </c>
      <c r="E26" s="2">
        <v>5</v>
      </c>
      <c r="F26" s="2">
        <v>5</v>
      </c>
      <c r="G26" s="2">
        <v>2.5</v>
      </c>
      <c r="H26" s="2">
        <f t="shared" si="0"/>
        <v>2.5</v>
      </c>
      <c r="I26" s="2">
        <v>-1</v>
      </c>
      <c r="J26" s="2">
        <f t="shared" si="1"/>
        <v>3</v>
      </c>
      <c r="K26">
        <v>-1.5</v>
      </c>
      <c r="L26">
        <f t="shared" si="2"/>
        <v>3</v>
      </c>
      <c r="M26" s="2">
        <v>2</v>
      </c>
      <c r="N26" s="2">
        <v>2.5</v>
      </c>
      <c r="O26" s="2">
        <f t="shared" si="3"/>
        <v>0.5</v>
      </c>
      <c r="P26" s="2">
        <v>-180</v>
      </c>
      <c r="Q26" s="3" t="s">
        <v>38</v>
      </c>
      <c r="R26" s="4">
        <v>50</v>
      </c>
      <c r="S26" s="4">
        <f>100/180</f>
        <v>0.55555555555555558</v>
      </c>
      <c r="T26" s="5">
        <f>R26*S26</f>
        <v>27.777777777777779</v>
      </c>
    </row>
    <row r="27" spans="1:20" s="4" customFormat="1" x14ac:dyDescent="0.25">
      <c r="A27" s="1">
        <v>41380</v>
      </c>
      <c r="B27" s="2" t="s">
        <v>6</v>
      </c>
      <c r="C27" s="2" t="s">
        <v>16</v>
      </c>
      <c r="D27" s="2">
        <v>2</v>
      </c>
      <c r="E27" s="2">
        <v>5</v>
      </c>
      <c r="F27" s="2">
        <v>5</v>
      </c>
      <c r="G27" s="2">
        <v>2.5</v>
      </c>
      <c r="H27" s="2">
        <f t="shared" si="0"/>
        <v>2.5</v>
      </c>
      <c r="I27" s="2">
        <v>-1</v>
      </c>
      <c r="J27" s="2">
        <f t="shared" si="1"/>
        <v>3</v>
      </c>
      <c r="K27">
        <v>-1.5</v>
      </c>
      <c r="L27">
        <f t="shared" si="2"/>
        <v>3</v>
      </c>
      <c r="M27" s="2">
        <v>2</v>
      </c>
      <c r="N27" s="2">
        <v>2.5</v>
      </c>
      <c r="O27" s="2">
        <f t="shared" si="3"/>
        <v>0.5</v>
      </c>
      <c r="P27" s="2">
        <v>-202</v>
      </c>
      <c r="Q27" s="3" t="s">
        <v>38</v>
      </c>
      <c r="R27" s="4">
        <v>69.61</v>
      </c>
      <c r="S27" s="4">
        <f>100/202</f>
        <v>0.49504950495049505</v>
      </c>
      <c r="T27" s="5">
        <f>R27*S27</f>
        <v>34.460396039603957</v>
      </c>
    </row>
    <row r="28" spans="1:20" s="4" customFormat="1" x14ac:dyDescent="0.25">
      <c r="A28" s="1">
        <v>41382</v>
      </c>
      <c r="B28" s="2" t="s">
        <v>6</v>
      </c>
      <c r="C28" s="2" t="s">
        <v>11</v>
      </c>
      <c r="D28" s="2">
        <v>1</v>
      </c>
      <c r="E28" s="2">
        <v>6</v>
      </c>
      <c r="F28" s="2">
        <v>6</v>
      </c>
      <c r="G28" s="2">
        <v>2.5</v>
      </c>
      <c r="H28" s="2">
        <f t="shared" si="0"/>
        <v>3.5</v>
      </c>
      <c r="I28" s="2">
        <v>-1</v>
      </c>
      <c r="J28" s="2">
        <f t="shared" si="1"/>
        <v>5</v>
      </c>
      <c r="K28">
        <v>-1.5</v>
      </c>
      <c r="L28">
        <f t="shared" si="2"/>
        <v>5</v>
      </c>
      <c r="M28" s="2">
        <v>1</v>
      </c>
      <c r="N28" s="2">
        <v>2.5</v>
      </c>
      <c r="O28" s="2">
        <f t="shared" si="3"/>
        <v>1.5</v>
      </c>
      <c r="P28" s="2">
        <v>-255</v>
      </c>
      <c r="Q28" s="3" t="s">
        <v>38</v>
      </c>
      <c r="R28" s="4">
        <v>50</v>
      </c>
      <c r="S28" s="4">
        <f>100/255</f>
        <v>0.39215686274509803</v>
      </c>
      <c r="T28" s="5">
        <f>R28*S28</f>
        <v>19.607843137254903</v>
      </c>
    </row>
  </sheetData>
  <autoFilter ref="E1:E28">
    <filterColumn colId="0">
      <filters>
        <filter val="3"/>
        <filter val="4"/>
        <filter val="5"/>
        <filter val="6"/>
      </filters>
    </filterColumn>
  </autoFilter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Vinny27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dejong77</dc:creator>
  <cp:lastModifiedBy>dejong77</cp:lastModifiedBy>
  <dcterms:created xsi:type="dcterms:W3CDTF">2014-10-14T20:32:59Z</dcterms:created>
  <dcterms:modified xsi:type="dcterms:W3CDTF">2014-10-15T03:09:10Z</dcterms:modified>
</cp:coreProperties>
</file>